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K49" i="4"/>
  <c r="M44" l="1"/>
  <c r="M45"/>
  <c r="M46"/>
  <c r="M47"/>
  <c r="M48"/>
  <c r="M43"/>
  <c r="D19"/>
  <c r="L43" l="1"/>
  <c r="H25" l="1"/>
  <c r="D33" l="1"/>
  <c r="D34"/>
  <c r="D35"/>
  <c r="D36"/>
  <c r="D32"/>
  <c r="D25"/>
  <c r="F25" l="1"/>
  <c r="F19"/>
  <c r="G106" i="1"/>
  <c r="G104" s="1"/>
  <c r="H106"/>
  <c r="H104" s="1"/>
  <c r="I106"/>
  <c r="I104" s="1"/>
  <c r="F106"/>
  <c r="F104" s="1"/>
  <c r="D106" l="1"/>
  <c r="C106"/>
  <c r="C104" s="1"/>
  <c r="C78"/>
  <c r="C88"/>
  <c r="C53"/>
  <c r="C47"/>
  <c r="D78"/>
  <c r="D53"/>
  <c r="E56"/>
  <c r="D47"/>
  <c r="C51" l="1"/>
  <c r="C63" s="1"/>
  <c r="D51"/>
  <c r="D63" s="1"/>
  <c r="G51"/>
  <c r="I51"/>
  <c r="F51"/>
  <c r="L44" i="4" l="1"/>
  <c r="L46"/>
  <c r="L47"/>
  <c r="L48"/>
  <c r="H32"/>
  <c r="F13" l="1"/>
  <c r="H13"/>
  <c r="D13"/>
  <c r="F36"/>
  <c r="F35"/>
  <c r="F34"/>
  <c r="F33"/>
  <c r="F32"/>
  <c r="E77" i="1" l="1"/>
  <c r="E81"/>
  <c r="E106" l="1"/>
  <c r="E104" s="1"/>
  <c r="D88"/>
  <c r="F47" l="1"/>
  <c r="G47"/>
  <c r="H47"/>
  <c r="I47"/>
  <c r="D64" l="1"/>
  <c r="D122"/>
  <c r="D93" l="1"/>
  <c r="D123" s="1"/>
  <c r="H33" i="4"/>
  <c r="H34"/>
  <c r="H35"/>
  <c r="H36"/>
  <c r="H19"/>
  <c r="F90" i="1" l="1"/>
  <c r="G90"/>
  <c r="H90"/>
  <c r="I90"/>
  <c r="G89"/>
  <c r="H89"/>
  <c r="I89"/>
  <c r="F89"/>
  <c r="D104" l="1"/>
  <c r="AA58" i="4" l="1"/>
  <c r="I49"/>
  <c r="W61"/>
  <c r="X61"/>
  <c r="Y61"/>
  <c r="Z61"/>
  <c r="Q61"/>
  <c r="V58"/>
  <c r="E55" i="1"/>
  <c r="E89" s="1"/>
  <c r="E92"/>
  <c r="E58"/>
  <c r="E90" s="1"/>
  <c r="E59"/>
  <c r="E91" s="1"/>
  <c r="C64"/>
  <c r="C122"/>
  <c r="F92"/>
  <c r="G92"/>
  <c r="H92"/>
  <c r="I92"/>
  <c r="E54"/>
  <c r="R61" i="4"/>
  <c r="S61"/>
  <c r="T61"/>
  <c r="U61"/>
  <c r="J49"/>
  <c r="M49"/>
  <c r="F91" i="1"/>
  <c r="G91"/>
  <c r="H91"/>
  <c r="I91"/>
  <c r="F53"/>
  <c r="F63" s="1"/>
  <c r="G53"/>
  <c r="G63" s="1"/>
  <c r="H53"/>
  <c r="I53"/>
  <c r="I63" s="1"/>
  <c r="F64"/>
  <c r="G64"/>
  <c r="H64"/>
  <c r="I64"/>
  <c r="E48"/>
  <c r="F79"/>
  <c r="F78" s="1"/>
  <c r="G79"/>
  <c r="G78" s="1"/>
  <c r="I79"/>
  <c r="I78" s="1"/>
  <c r="E65"/>
  <c r="E66"/>
  <c r="E67"/>
  <c r="E68"/>
  <c r="E70"/>
  <c r="E71"/>
  <c r="E73"/>
  <c r="AE61" i="4"/>
  <c r="AD61"/>
  <c r="AC61"/>
  <c r="AB61"/>
  <c r="P61"/>
  <c r="O61"/>
  <c r="N61"/>
  <c r="M61"/>
  <c r="L61"/>
  <c r="K61"/>
  <c r="J61"/>
  <c r="I61"/>
  <c r="H61"/>
  <c r="G61"/>
  <c r="C93" i="1" l="1"/>
  <c r="C123" s="1"/>
  <c r="L49" i="4"/>
  <c r="AA61"/>
  <c r="F88" i="1"/>
  <c r="F93" s="1"/>
  <c r="V61" i="4"/>
  <c r="I88" i="1"/>
  <c r="I93" s="1"/>
  <c r="G88"/>
  <c r="G93" s="1"/>
  <c r="H88"/>
  <c r="E88"/>
  <c r="E47"/>
  <c r="I122"/>
  <c r="G122"/>
  <c r="F122"/>
  <c r="E53"/>
  <c r="E64"/>
  <c r="G123" l="1"/>
  <c r="F123"/>
  <c r="I123"/>
  <c r="E52"/>
  <c r="H51"/>
  <c r="H63" s="1"/>
  <c r="H122" s="1"/>
  <c r="E51" l="1"/>
  <c r="E63" s="1"/>
  <c r="E122" s="1"/>
  <c r="H79"/>
  <c r="E79" l="1"/>
  <c r="E78" s="1"/>
  <c r="E93" s="1"/>
  <c r="E123" s="1"/>
  <c r="H78"/>
  <c r="H93" s="1"/>
  <c r="H123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D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1497,9*1,22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3461,7*1,22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5341,8*1,22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427,9*1,22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1595,7*1,22</t>
        </r>
      </text>
    </commen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1513,5/5/12</t>
        </r>
      </text>
    </comment>
    <comment ref="H3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6084,4/31,25/12</t>
        </r>
      </text>
    </comment>
  </commentList>
</comments>
</file>

<file path=xl/sharedStrings.xml><?xml version="1.0" encoding="utf-8"?>
<sst xmlns="http://schemas.openxmlformats.org/spreadsheetml/2006/main" count="295" uniqueCount="225">
  <si>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</si>
  <si>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</si>
  <si>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</si>
  <si>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</si>
  <si>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</si>
  <si>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</si>
  <si>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</si>
  <si>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</si>
  <si>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</si>
  <si>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</si>
  <si>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</si>
  <si>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</si>
  <si>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</si>
  <si>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</si>
  <si>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</si>
  <si>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</si>
  <si>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</si>
  <si>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</si>
  <si>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</si>
  <si>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</si>
  <si>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</si>
  <si>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</si>
  <si>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</si>
  <si>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</si>
  <si>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</si>
  <si>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</si>
  <si>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</si>
  <si>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</si>
  <si>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</si>
  <si>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</si>
  <si>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</si>
  <si>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</si>
  <si>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</si>
  <si>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</si>
  <si>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</si>
  <si>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</si>
  <si>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</si>
  <si>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</si>
  <si>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</si>
  <si>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</si>
  <si>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</si>
  <si>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</si>
  <si>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</si>
  <si>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</si>
  <si>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</si>
  <si>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</si>
  <si>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</si>
  <si>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</si>
  <si>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</si>
  <si>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</si>
  <si>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</si>
  <si>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</si>
  <si>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</si>
  <si>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</si>
  <si>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</si>
  <si>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</si>
  <si>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</si>
  <si>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</si>
  <si>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</si>
  <si>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</si>
  <si>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</si>
  <si>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</si>
  <si>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</si>
  <si>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</si>
  <si>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</si>
  <si>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</si>
  <si>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</si>
  <si>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</si>
  <si>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</si>
  <si>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</si>
  <si>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</si>
  <si>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</si>
  <si>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</si>
  <si>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</si>
  <si>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</si>
  <si>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</si>
  <si>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</si>
  <si>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</si>
  <si>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</si>
  <si>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</si>
  <si>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</si>
  <si>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</si>
  <si>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</si>
  <si>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</si>
  <si>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</si>
  <si>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</si>
  <si>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</si>
  <si>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</si>
  <si>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</si>
  <si>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</si>
  <si>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</si>
  <si>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</si>
  <si>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</si>
  <si>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</si>
  <si>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</si>
  <si>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</si>
  <si>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</si>
  <si>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</si>
  <si>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</si>
  <si>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</si>
  <si>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</si>
  <si>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</si>
  <si>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</si>
  <si>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</si>
  <si>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</si>
  <si>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</si>
  <si>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</si>
  <si>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</si>
  <si>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</si>
  <si>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</si>
  <si>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</si>
  <si>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</si>
  <si>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</si>
  <si>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</si>
  <si>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</si>
  <si>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</si>
  <si>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</si>
  <si>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</si>
  <si>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</si>
  <si>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</si>
  <si>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</si>
  <si>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</si>
  <si>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</si>
  <si>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</si>
  <si>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</si>
  <si>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</si>
  <si>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</si>
  <si>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</si>
  <si>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</si>
  <si>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</si>
  <si>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</si>
  <si>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</si>
  <si>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</si>
  <si>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</si>
  <si>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</si>
  <si>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</si>
  <si>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</si>
  <si>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</si>
  <si>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</si>
  <si>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</si>
  <si>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</si>
  <si>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</si>
  <si>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</si>
  <si>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</si>
  <si>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</si>
  <si>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</si>
  <si>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</si>
  <si>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</si>
  <si>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</si>
  <si>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</si>
  <si>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</si>
  <si>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</si>
  <si>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</si>
  <si>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</si>
  <si>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</si>
  <si>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</si>
  <si>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</si>
  <si>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</si>
  <si>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</si>
  <si>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</si>
  <si>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</si>
  <si>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</si>
  <si>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</si>
  <si>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</si>
  <si>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</si>
  <si>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</si>
  <si>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</si>
  <si>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</si>
  <si>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</si>
  <si>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</si>
  <si>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</si>
  <si>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</si>
  <si>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</si>
  <si>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</si>
  <si>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</si>
  <si>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</si>
  <si>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</si>
  <si>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</si>
  <si>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</si>
  <si>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</si>
  <si>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</si>
  <si>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</si>
  <si>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</si>
  <si>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</si>
  <si>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</si>
  <si>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</si>
  <si>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</si>
  <si>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</si>
  <si>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</si>
  <si>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</si>
  <si>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</si>
  <si>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</si>
  <si>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</si>
  <si>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</si>
  <si>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</si>
  <si>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</si>
  <si>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</si>
  <si>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</si>
  <si>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</si>
  <si>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</si>
  <si>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>ФІНАНСОВИЙ ПЛАН ПІДПРИЄМСТВА НА 2025 рік</t>
  </si>
  <si>
    <t>до фінансового плану на 2025 рік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</si>
  <si>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</si>
  <si>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</si>
  <si>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</si>
  <si>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</si>
  <si>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</si>
  <si>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</si>
  <si>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</si>
  <si>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"____" _______________ 2025 р.</t>
  </si>
  <si>
    <t>"____" _________________ 2025 р.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</si>
  <si>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</si>
  <si>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</si>
  <si>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</si>
  <si>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>Рішення 44 сесії</t>
  </si>
  <si>
    <t xml:space="preserve">30 серпня 2024 року № 1297      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</si>
  <si>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</si>
  <si>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</si>
  <si>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</si>
  <si>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</si>
  <si>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</si>
  <si>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</si>
  <si>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>(в редакції рішення 54-ої сесії</t>
  </si>
  <si>
    <t>від  березня 2025 року №  )</t>
  </si>
  <si>
    <t>ЗАТВЕРДЖЕНО  ПРОЄКТ № 6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</si>
</sst>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0_р_."/>
    <numFmt numFmtId="172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5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2" fontId="1" fillId="2" borderId="1" xfId="0" applyNumberFormat="1" applyFont="1" applyFill="1" applyBorder="1" applyAlignment="1">
      <alignment horizontal="center" vertical="center" wrapText="1"/>
    </xf>
    <xf numFmtId="172" fontId="1" fillId="0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7" fillId="2" borderId="1" xfId="0" applyNumberFormat="1" applyFont="1" applyFill="1" applyBorder="1" applyAlignment="1">
      <alignment horizontal="center" vertical="center" wrapText="1"/>
    </xf>
    <xf numFmtId="172" fontId="7" fillId="0" borderId="2" xfId="0" applyNumberFormat="1" applyFont="1" applyFill="1" applyBorder="1" applyAlignment="1">
      <alignment horizontal="center" vertical="center" wrapText="1"/>
    </xf>
    <xf numFmtId="172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172" fontId="7" fillId="6" borderId="1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72" fontId="7" fillId="6" borderId="2" xfId="0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71" fontId="7" fillId="6" borderId="1" xfId="0" applyNumberFormat="1" applyFont="1" applyFill="1" applyBorder="1" applyAlignment="1">
      <alignment horizontal="center" vertical="center" wrapText="1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1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69" fontId="1" fillId="0" borderId="6" xfId="1" applyNumberFormat="1" applyFont="1" applyFill="1" applyBorder="1" applyAlignment="1">
      <alignment vertical="center" wrapText="1"/>
    </xf>
    <xf numFmtId="169" fontId="1" fillId="0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7" fillId="6" borderId="6" xfId="1" applyNumberFormat="1" applyFont="1" applyFill="1" applyBorder="1" applyAlignment="1">
      <alignment vertical="center" wrapText="1"/>
    </xf>
    <xf numFmtId="2" fontId="7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43"/>
  <sheetViews>
    <sheetView tabSelected="1" view="pageBreakPreview" zoomScale="70" zoomScaleSheetLayoutView="70" workbookViewId="0">
      <selection activeCell="N94" sqref="N94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1" width="12.42578125" style="1" bestFit="1" customWidth="1"/>
    <col min="12" max="12" width="11.28515625" style="1" customWidth="1"/>
    <col min="13" max="16384" width="9.140625" style="1"/>
  </cols>
  <sheetData>
    <row r="1" spans="1:9">
      <c r="F1" s="139" t="s">
        <v>224</v>
      </c>
      <c r="G1" s="140"/>
      <c r="H1" s="140"/>
    </row>
    <row r="2" spans="1:9">
      <c r="F2" s="139" t="s">
        <v>214</v>
      </c>
      <c r="G2" s="139"/>
      <c r="H2" s="139"/>
    </row>
    <row r="3" spans="1:9">
      <c r="F3" s="139" t="s">
        <v>216</v>
      </c>
      <c r="G3" s="139"/>
      <c r="H3" s="139"/>
    </row>
    <row r="4" spans="1:9" ht="23.25" customHeight="1">
      <c r="F4" s="139" t="s">
        <v>170</v>
      </c>
      <c r="G4" s="139"/>
      <c r="H4" s="139"/>
    </row>
    <row r="5" spans="1:9" ht="23.25" customHeight="1">
      <c r="F5" s="139" t="s">
        <v>215</v>
      </c>
      <c r="G5" s="139"/>
      <c r="H5" s="139"/>
    </row>
    <row r="6" spans="1:9" ht="23.25" customHeight="1">
      <c r="B6" s="138"/>
      <c r="C6" s="138"/>
      <c r="D6" s="138"/>
      <c r="F6" s="139" t="s">
        <v>222</v>
      </c>
      <c r="G6" s="139"/>
      <c r="H6" s="139"/>
    </row>
    <row r="7" spans="1:9" ht="23.25" customHeight="1">
      <c r="B7" s="141"/>
      <c r="C7" s="141"/>
      <c r="D7" s="141"/>
      <c r="F7" s="139" t="s">
        <v>216</v>
      </c>
      <c r="G7" s="139"/>
      <c r="H7" s="139"/>
    </row>
    <row r="8" spans="1:9" ht="23.25" customHeight="1">
      <c r="B8" s="138"/>
      <c r="C8" s="138"/>
      <c r="D8" s="138"/>
      <c r="F8" s="139" t="s">
        <v>170</v>
      </c>
      <c r="G8" s="139"/>
      <c r="H8" s="139"/>
    </row>
    <row r="9" spans="1:9" ht="23.25" customHeight="1">
      <c r="B9" s="138"/>
      <c r="C9" s="138"/>
      <c r="D9" s="138"/>
      <c r="F9" s="139" t="s">
        <v>223</v>
      </c>
      <c r="G9" s="139"/>
      <c r="H9" s="139"/>
    </row>
    <row r="10" spans="1:9" ht="23.25" customHeight="1">
      <c r="B10" s="113"/>
      <c r="C10" s="113"/>
      <c r="D10" s="113"/>
      <c r="F10" s="112"/>
      <c r="G10" s="112"/>
      <c r="H10" s="112"/>
    </row>
    <row r="11" spans="1:9">
      <c r="A11" s="108" t="s">
        <v>172</v>
      </c>
      <c r="C11" s="22" t="s">
        <v>174</v>
      </c>
      <c r="D11" s="108"/>
    </row>
    <row r="12" spans="1:9" ht="28.5" customHeight="1">
      <c r="A12" s="109" t="s">
        <v>176</v>
      </c>
      <c r="C12" s="129" t="s">
        <v>175</v>
      </c>
      <c r="D12" s="110"/>
    </row>
    <row r="13" spans="1:9" ht="28.5" customHeight="1">
      <c r="A13" s="133" t="s">
        <v>206</v>
      </c>
      <c r="C13" s="157" t="s">
        <v>207</v>
      </c>
      <c r="D13" s="157"/>
      <c r="E13" s="157"/>
      <c r="F13" s="157"/>
      <c r="G13" s="157"/>
      <c r="H13" s="157"/>
      <c r="I13" s="157"/>
    </row>
    <row r="14" spans="1:9" ht="29.25" customHeight="1">
      <c r="A14" s="106" t="s">
        <v>173</v>
      </c>
      <c r="C14" s="130" t="s">
        <v>196</v>
      </c>
      <c r="D14" s="107"/>
    </row>
    <row r="15" spans="1:9" ht="27" customHeight="1">
      <c r="A15" s="1" t="s">
        <v>209</v>
      </c>
      <c r="C15" s="1" t="s">
        <v>210</v>
      </c>
      <c r="D15" s="1"/>
      <c r="E15" s="17"/>
      <c r="F15" s="17"/>
      <c r="G15" s="17"/>
      <c r="H15" s="17"/>
      <c r="I15" s="17"/>
    </row>
    <row r="16" spans="1:9" ht="20.25" customHeight="1">
      <c r="B16" s="115"/>
      <c r="C16" s="128"/>
      <c r="D16" s="1"/>
      <c r="E16" s="114"/>
      <c r="F16" s="114"/>
      <c r="G16" s="114"/>
      <c r="H16" s="114"/>
      <c r="I16" s="114"/>
    </row>
    <row r="17" spans="1:9">
      <c r="A17" s="105"/>
      <c r="C17" s="127" t="s">
        <v>161</v>
      </c>
      <c r="D17" s="114"/>
      <c r="G17" s="15"/>
      <c r="H17" s="15"/>
      <c r="I17" s="15"/>
    </row>
    <row r="18" spans="1:9">
      <c r="D18" s="17"/>
      <c r="H18" s="2" t="s">
        <v>0</v>
      </c>
      <c r="I18" s="7"/>
    </row>
    <row r="19" spans="1:9">
      <c r="A19" s="18"/>
      <c r="H19" s="2" t="s">
        <v>1</v>
      </c>
      <c r="I19" s="7"/>
    </row>
    <row r="20" spans="1:9">
      <c r="H20" s="2" t="s">
        <v>2</v>
      </c>
      <c r="I20" s="7"/>
    </row>
    <row r="21" spans="1:9">
      <c r="H21" s="2" t="s">
        <v>3</v>
      </c>
      <c r="I21" s="7" t="s">
        <v>19</v>
      </c>
    </row>
    <row r="22" spans="1:9">
      <c r="H22" s="159" t="s">
        <v>4</v>
      </c>
      <c r="I22" s="160"/>
    </row>
    <row r="23" spans="1:9">
      <c r="H23" s="15"/>
      <c r="I23" s="15"/>
    </row>
    <row r="26" spans="1:9">
      <c r="B26" s="161"/>
      <c r="C26" s="161"/>
      <c r="D26" s="161"/>
      <c r="E26" s="161"/>
      <c r="H26" s="146" t="s">
        <v>5</v>
      </c>
      <c r="I26" s="146"/>
    </row>
    <row r="27" spans="1:9" ht="59.25" customHeight="1">
      <c r="A27" s="16" t="s">
        <v>6</v>
      </c>
      <c r="B27" s="162" t="s">
        <v>145</v>
      </c>
      <c r="C27" s="162"/>
      <c r="D27" s="162"/>
      <c r="E27" s="162"/>
      <c r="F27" s="162"/>
      <c r="G27" s="162"/>
      <c r="H27" s="2" t="s">
        <v>7</v>
      </c>
      <c r="I27" s="3" t="s">
        <v>149</v>
      </c>
    </row>
    <row r="28" spans="1:9">
      <c r="A28" s="4" t="s">
        <v>8</v>
      </c>
      <c r="B28" s="147" t="s">
        <v>146</v>
      </c>
      <c r="C28" s="147"/>
      <c r="D28" s="147"/>
      <c r="E28" s="147"/>
      <c r="F28" s="5"/>
      <c r="G28" s="6"/>
      <c r="H28" s="2" t="s">
        <v>9</v>
      </c>
      <c r="I28" s="7"/>
    </row>
    <row r="29" spans="1:9" ht="20.25" customHeight="1">
      <c r="A29" s="4" t="s">
        <v>10</v>
      </c>
      <c r="B29" s="153" t="s">
        <v>217</v>
      </c>
      <c r="C29" s="147"/>
      <c r="D29" s="147"/>
      <c r="E29" s="147"/>
      <c r="F29" s="147"/>
      <c r="G29" s="6"/>
      <c r="H29" s="2" t="s">
        <v>11</v>
      </c>
      <c r="I29" s="7"/>
    </row>
    <row r="30" spans="1:9">
      <c r="A30" s="4" t="s">
        <v>12</v>
      </c>
      <c r="B30" s="147" t="s">
        <v>147</v>
      </c>
      <c r="C30" s="147"/>
      <c r="D30" s="147"/>
      <c r="E30" s="147"/>
      <c r="F30" s="8"/>
      <c r="G30" s="9"/>
      <c r="H30" s="2" t="s">
        <v>13</v>
      </c>
      <c r="I30" s="7"/>
    </row>
    <row r="31" spans="1:9">
      <c r="A31" s="4" t="s">
        <v>14</v>
      </c>
      <c r="B31" s="147" t="s">
        <v>148</v>
      </c>
      <c r="C31" s="147"/>
      <c r="D31" s="147"/>
      <c r="E31" s="147"/>
      <c r="F31" s="147"/>
      <c r="G31" s="158"/>
      <c r="H31" s="2" t="s">
        <v>15</v>
      </c>
      <c r="I31" s="7"/>
    </row>
    <row r="32" spans="1:9">
      <c r="A32" s="4" t="s">
        <v>16</v>
      </c>
      <c r="B32" s="147" t="s">
        <v>197</v>
      </c>
      <c r="C32" s="147"/>
      <c r="D32" s="147"/>
      <c r="E32" s="147"/>
      <c r="F32" s="8"/>
      <c r="G32" s="10"/>
      <c r="H32" s="11" t="s">
        <v>17</v>
      </c>
      <c r="I32" s="12" t="s">
        <v>198</v>
      </c>
    </row>
    <row r="33" spans="1:9">
      <c r="A33" s="4" t="s">
        <v>195</v>
      </c>
      <c r="B33" s="147" t="s">
        <v>191</v>
      </c>
      <c r="C33" s="147"/>
      <c r="D33" s="147"/>
      <c r="E33" s="147"/>
      <c r="F33" s="147" t="s">
        <v>18</v>
      </c>
      <c r="G33" s="148"/>
      <c r="H33" s="149"/>
      <c r="I33" s="13" t="s">
        <v>19</v>
      </c>
    </row>
    <row r="34" spans="1:9">
      <c r="A34" s="4" t="s">
        <v>20</v>
      </c>
      <c r="B34" s="147" t="s">
        <v>151</v>
      </c>
      <c r="C34" s="147"/>
      <c r="D34" s="147"/>
      <c r="E34" s="147"/>
      <c r="F34" s="147" t="s">
        <v>21</v>
      </c>
      <c r="G34" s="148"/>
      <c r="H34" s="149"/>
      <c r="I34" s="14"/>
    </row>
    <row r="35" spans="1:9" ht="45" customHeight="1">
      <c r="A35" s="4" t="s">
        <v>22</v>
      </c>
      <c r="B35" s="150" t="s">
        <v>150</v>
      </c>
      <c r="C35" s="150"/>
      <c r="D35" s="150"/>
      <c r="E35" s="151"/>
      <c r="F35" s="151"/>
      <c r="G35" s="151"/>
      <c r="H35" s="5"/>
      <c r="I35" s="6"/>
    </row>
    <row r="36" spans="1:9">
      <c r="A36" s="4" t="s">
        <v>23</v>
      </c>
      <c r="B36" s="152" t="s">
        <v>199</v>
      </c>
      <c r="C36" s="152"/>
      <c r="D36" s="152"/>
      <c r="E36" s="152"/>
      <c r="F36" s="152"/>
      <c r="G36" s="152"/>
      <c r="H36" s="8"/>
      <c r="I36" s="9"/>
    </row>
    <row r="37" spans="1:9" ht="21">
      <c r="A37" s="4" t="s">
        <v>24</v>
      </c>
      <c r="B37" s="153" t="s">
        <v>208</v>
      </c>
      <c r="C37" s="147"/>
      <c r="D37" s="147"/>
      <c r="E37" s="147"/>
      <c r="F37" s="154"/>
      <c r="G37" s="154"/>
      <c r="H37" s="5"/>
      <c r="I37" s="6"/>
    </row>
    <row r="40" spans="1:9">
      <c r="A40" s="155" t="s">
        <v>200</v>
      </c>
      <c r="B40" s="155"/>
      <c r="C40" s="155"/>
      <c r="D40" s="155"/>
      <c r="E40" s="155"/>
      <c r="F40" s="155"/>
      <c r="G40" s="155"/>
      <c r="H40" s="155"/>
      <c r="I40" s="155"/>
    </row>
    <row r="41" spans="1:9">
      <c r="A41" s="19"/>
      <c r="B41" s="20"/>
      <c r="C41" s="19"/>
      <c r="D41" s="19"/>
      <c r="E41" s="19"/>
      <c r="F41" s="19"/>
      <c r="G41" s="19"/>
      <c r="H41" s="19"/>
      <c r="I41" s="19" t="s">
        <v>191</v>
      </c>
    </row>
    <row r="42" spans="1:9">
      <c r="A42" s="146" t="s">
        <v>25</v>
      </c>
      <c r="B42" s="156" t="s">
        <v>26</v>
      </c>
      <c r="C42" s="156" t="s">
        <v>27</v>
      </c>
      <c r="D42" s="156" t="s">
        <v>28</v>
      </c>
      <c r="E42" s="156" t="s">
        <v>29</v>
      </c>
      <c r="F42" s="156" t="s">
        <v>30</v>
      </c>
      <c r="G42" s="156"/>
      <c r="H42" s="156"/>
      <c r="I42" s="156"/>
    </row>
    <row r="43" spans="1:9" ht="60.75" customHeight="1">
      <c r="A43" s="146"/>
      <c r="B43" s="156"/>
      <c r="C43" s="156"/>
      <c r="D43" s="156"/>
      <c r="E43" s="156"/>
      <c r="F43" s="21" t="s">
        <v>31</v>
      </c>
      <c r="G43" s="21" t="s">
        <v>32</v>
      </c>
      <c r="H43" s="21" t="s">
        <v>33</v>
      </c>
      <c r="I43" s="21" t="s">
        <v>34</v>
      </c>
    </row>
    <row r="44" spans="1:9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9" ht="33" customHeight="1">
      <c r="A45" s="57" t="s">
        <v>35</v>
      </c>
      <c r="B45" s="49"/>
      <c r="C45" s="49"/>
      <c r="D45" s="49"/>
      <c r="E45" s="49"/>
      <c r="F45" s="49"/>
      <c r="G45" s="49"/>
      <c r="H45" s="49"/>
      <c r="I45" s="50"/>
    </row>
    <row r="46" spans="1:9" s="22" customFormat="1" ht="28.5" customHeight="1">
      <c r="A46" s="57" t="s">
        <v>36</v>
      </c>
      <c r="B46" s="49"/>
      <c r="C46" s="49"/>
      <c r="D46" s="49"/>
      <c r="E46" s="49"/>
      <c r="F46" s="49"/>
      <c r="G46" s="49"/>
      <c r="H46" s="49"/>
      <c r="I46" s="50"/>
    </row>
    <row r="47" spans="1:9" s="22" customFormat="1" ht="33" customHeight="1">
      <c r="A47" s="58" t="s">
        <v>37</v>
      </c>
      <c r="B47" s="23">
        <v>100</v>
      </c>
      <c r="C47" s="123">
        <f>C48</f>
        <v>18694.5</v>
      </c>
      <c r="D47" s="123">
        <f>D48</f>
        <v>17867</v>
      </c>
      <c r="E47" s="123">
        <f>E48</f>
        <v>16400</v>
      </c>
      <c r="F47" s="122">
        <f t="shared" ref="F47:I47" si="0">F48</f>
        <v>6065.8</v>
      </c>
      <c r="G47" s="122">
        <f t="shared" si="0"/>
        <v>4000</v>
      </c>
      <c r="H47" s="122">
        <f t="shared" si="0"/>
        <v>3800</v>
      </c>
      <c r="I47" s="122">
        <f t="shared" si="0"/>
        <v>2534.1999999999998</v>
      </c>
    </row>
    <row r="48" spans="1:9" s="22" customFormat="1" ht="40.5">
      <c r="A48" s="59" t="s">
        <v>218</v>
      </c>
      <c r="B48" s="26">
        <v>101</v>
      </c>
      <c r="C48" s="122">
        <v>18694.5</v>
      </c>
      <c r="D48" s="122">
        <v>17867</v>
      </c>
      <c r="E48" s="122">
        <f>F48+G48+H48+I48</f>
        <v>16400</v>
      </c>
      <c r="F48" s="122">
        <v>6065.8</v>
      </c>
      <c r="G48" s="122">
        <v>4000</v>
      </c>
      <c r="H48" s="122">
        <v>3800</v>
      </c>
      <c r="I48" s="122">
        <v>2534.1999999999998</v>
      </c>
    </row>
    <row r="49" spans="1:48" s="22" customFormat="1" ht="25.5" customHeight="1">
      <c r="A49" s="59" t="s">
        <v>38</v>
      </c>
      <c r="B49" s="26">
        <v>103</v>
      </c>
      <c r="C49" s="122"/>
      <c r="D49" s="122"/>
      <c r="E49" s="123"/>
      <c r="F49" s="122"/>
      <c r="G49" s="122"/>
      <c r="H49" s="122"/>
      <c r="I49" s="122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48" s="22" customFormat="1" ht="63.75" customHeight="1">
      <c r="A50" s="59" t="s">
        <v>178</v>
      </c>
      <c r="B50" s="26"/>
      <c r="C50" s="122">
        <v>1750</v>
      </c>
      <c r="D50" s="122"/>
      <c r="E50" s="123"/>
      <c r="F50" s="122"/>
      <c r="G50" s="122"/>
      <c r="H50" s="122"/>
      <c r="I50" s="122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48" s="25" customFormat="1" ht="27.75" customHeight="1">
      <c r="A51" s="58" t="s">
        <v>39</v>
      </c>
      <c r="B51" s="23">
        <v>110</v>
      </c>
      <c r="C51" s="123">
        <f>C52</f>
        <v>1387.4</v>
      </c>
      <c r="D51" s="123">
        <f>D52</f>
        <v>2685</v>
      </c>
      <c r="E51" s="123">
        <f>F51+G51+H51+I51</f>
        <v>2297.5</v>
      </c>
      <c r="F51" s="122">
        <f>F52</f>
        <v>750</v>
      </c>
      <c r="G51" s="122">
        <f t="shared" ref="G51:I51" si="1">G52</f>
        <v>550</v>
      </c>
      <c r="H51" s="122">
        <f t="shared" si="1"/>
        <v>467.5</v>
      </c>
      <c r="I51" s="122">
        <f t="shared" si="1"/>
        <v>530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27" customFormat="1" ht="60.75" customHeight="1">
      <c r="A52" s="58" t="s">
        <v>163</v>
      </c>
      <c r="B52" s="23">
        <v>116</v>
      </c>
      <c r="C52" s="122">
        <v>1387.4</v>
      </c>
      <c r="D52" s="122">
        <v>2685</v>
      </c>
      <c r="E52" s="122">
        <f>F52+G52+H52+I52</f>
        <v>2297.5</v>
      </c>
      <c r="F52" s="122">
        <v>750</v>
      </c>
      <c r="G52" s="122">
        <v>550</v>
      </c>
      <c r="H52" s="122">
        <v>467.5</v>
      </c>
      <c r="I52" s="122">
        <v>530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22" customFormat="1" ht="25.5" customHeight="1">
      <c r="A53" s="58" t="s">
        <v>40</v>
      </c>
      <c r="B53" s="23">
        <v>130</v>
      </c>
      <c r="C53" s="123">
        <f>C54+C55+C56+C58+C59</f>
        <v>6800.2000000000007</v>
      </c>
      <c r="D53" s="123">
        <f>D54+D55+D56+D58+D59</f>
        <v>1466</v>
      </c>
      <c r="E53" s="123">
        <f>E54+E55+E56+E57+E58+E59</f>
        <v>2289</v>
      </c>
      <c r="F53" s="122">
        <f>F54+F55+F56+F57+F58+F59</f>
        <v>625</v>
      </c>
      <c r="G53" s="122">
        <f>G54+G55+G56+G57+G58+G59</f>
        <v>554</v>
      </c>
      <c r="H53" s="122">
        <f>H54+H55+H56+H57+H58+H59</f>
        <v>554</v>
      </c>
      <c r="I53" s="122">
        <f>I54+I55+I56+I57+I58+I59</f>
        <v>556</v>
      </c>
    </row>
    <row r="54" spans="1:48" s="22" customFormat="1">
      <c r="A54" s="60" t="s">
        <v>186</v>
      </c>
      <c r="B54" s="26"/>
      <c r="C54" s="122">
        <v>381.2</v>
      </c>
      <c r="D54" s="122">
        <v>170</v>
      </c>
      <c r="E54" s="123">
        <f t="shared" ref="E54:E59" si="2">F54+G54+H54+I54</f>
        <v>170</v>
      </c>
      <c r="F54" s="122">
        <v>50</v>
      </c>
      <c r="G54" s="122">
        <v>40</v>
      </c>
      <c r="H54" s="122">
        <v>40</v>
      </c>
      <c r="I54" s="122">
        <v>40</v>
      </c>
    </row>
    <row r="55" spans="1:48" s="22" customFormat="1">
      <c r="A55" s="60" t="s">
        <v>194</v>
      </c>
      <c r="B55" s="26">
        <v>131</v>
      </c>
      <c r="C55" s="122">
        <v>43.7</v>
      </c>
      <c r="D55" s="122">
        <v>52</v>
      </c>
      <c r="E55" s="123">
        <f t="shared" si="2"/>
        <v>75</v>
      </c>
      <c r="F55" s="122">
        <v>63</v>
      </c>
      <c r="G55" s="122">
        <v>4</v>
      </c>
      <c r="H55" s="122">
        <v>4</v>
      </c>
      <c r="I55" s="122">
        <v>4</v>
      </c>
    </row>
    <row r="56" spans="1:48" s="22" customFormat="1">
      <c r="A56" s="60" t="s">
        <v>41</v>
      </c>
      <c r="B56" s="26">
        <v>132</v>
      </c>
      <c r="C56" s="122">
        <v>81.2</v>
      </c>
      <c r="D56" s="122">
        <v>44</v>
      </c>
      <c r="E56" s="123">
        <f t="shared" si="2"/>
        <v>44</v>
      </c>
      <c r="F56" s="122">
        <v>12</v>
      </c>
      <c r="G56" s="122">
        <v>10</v>
      </c>
      <c r="H56" s="122">
        <v>10</v>
      </c>
      <c r="I56" s="122">
        <v>12</v>
      </c>
    </row>
    <row r="57" spans="1:48" s="22" customFormat="1">
      <c r="A57" s="60" t="s">
        <v>42</v>
      </c>
      <c r="B57" s="26">
        <v>133</v>
      </c>
      <c r="C57" s="122"/>
      <c r="D57" s="122"/>
      <c r="E57" s="123"/>
      <c r="F57" s="122"/>
      <c r="G57" s="122"/>
      <c r="H57" s="122"/>
      <c r="I57" s="122"/>
    </row>
    <row r="58" spans="1:48" s="22" customFormat="1">
      <c r="A58" s="60" t="s">
        <v>43</v>
      </c>
      <c r="B58" s="7">
        <v>134</v>
      </c>
      <c r="C58" s="122">
        <v>4129.1000000000004</v>
      </c>
      <c r="D58" s="122">
        <v>600</v>
      </c>
      <c r="E58" s="123">
        <f t="shared" si="2"/>
        <v>1000</v>
      </c>
      <c r="F58" s="122">
        <v>250</v>
      </c>
      <c r="G58" s="122">
        <v>250</v>
      </c>
      <c r="H58" s="122">
        <v>250</v>
      </c>
      <c r="I58" s="122">
        <v>250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27" customFormat="1" ht="60.75" customHeight="1">
      <c r="A59" s="61" t="s">
        <v>182</v>
      </c>
      <c r="B59" s="28">
        <v>135</v>
      </c>
      <c r="C59" s="122">
        <v>2165</v>
      </c>
      <c r="D59" s="122">
        <v>600</v>
      </c>
      <c r="E59" s="123">
        <f t="shared" si="2"/>
        <v>1000</v>
      </c>
      <c r="F59" s="122">
        <v>250</v>
      </c>
      <c r="G59" s="122">
        <v>250</v>
      </c>
      <c r="H59" s="122">
        <v>250</v>
      </c>
      <c r="I59" s="122">
        <v>250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22" customFormat="1" ht="60" customHeight="1">
      <c r="A60" s="60" t="s">
        <v>44</v>
      </c>
      <c r="B60" s="7">
        <v>150</v>
      </c>
      <c r="C60" s="122"/>
      <c r="D60" s="122"/>
      <c r="E60" s="100"/>
      <c r="F60" s="98"/>
      <c r="G60" s="98"/>
      <c r="H60" s="98"/>
      <c r="I60" s="98"/>
    </row>
    <row r="61" spans="1:48" s="24" customFormat="1" ht="40.5">
      <c r="A61" s="58" t="s">
        <v>45</v>
      </c>
      <c r="B61" s="28">
        <v>160</v>
      </c>
      <c r="C61" s="122"/>
      <c r="D61" s="122"/>
      <c r="E61" s="102"/>
      <c r="F61" s="97"/>
      <c r="G61" s="97"/>
      <c r="H61" s="97"/>
      <c r="I61" s="97"/>
    </row>
    <row r="62" spans="1:48" s="24" customFormat="1" ht="27.75" customHeight="1">
      <c r="A62" s="58" t="s">
        <v>165</v>
      </c>
      <c r="B62" s="28"/>
      <c r="C62" s="122"/>
      <c r="D62" s="122"/>
      <c r="E62" s="102"/>
      <c r="F62" s="99"/>
      <c r="G62" s="99"/>
      <c r="H62" s="99"/>
      <c r="I62" s="99"/>
    </row>
    <row r="63" spans="1:48" s="22" customFormat="1" ht="24.75" customHeight="1">
      <c r="A63" s="62" t="s">
        <v>162</v>
      </c>
      <c r="B63" s="33"/>
      <c r="C63" s="123">
        <f>C47+C50+C51+C53+C62</f>
        <v>28632.100000000002</v>
      </c>
      <c r="D63" s="123">
        <f>D53+D51+D48</f>
        <v>22018</v>
      </c>
      <c r="E63" s="100">
        <f>E47+E51+E53</f>
        <v>20986.5</v>
      </c>
      <c r="F63" s="100">
        <f>F47+F51+F53</f>
        <v>7440.8</v>
      </c>
      <c r="G63" s="100">
        <f>G47+G51+G53</f>
        <v>5104</v>
      </c>
      <c r="H63" s="100">
        <f>H47+H51+H53</f>
        <v>4821.5</v>
      </c>
      <c r="I63" s="100">
        <f>I47+I51+I53</f>
        <v>3620.2</v>
      </c>
    </row>
    <row r="64" spans="1:48" s="29" customFormat="1" ht="44.25" customHeight="1">
      <c r="A64" s="62" t="s">
        <v>185</v>
      </c>
      <c r="B64" s="48"/>
      <c r="C64" s="123">
        <f>C65+C66+C67+C68+C70+C71+C72+C73+C77</f>
        <v>16020.200000000004</v>
      </c>
      <c r="D64" s="123">
        <f>D65+D66+D67+D68+D70+D71+D73+D76+D77</f>
        <v>18037</v>
      </c>
      <c r="E64" s="100">
        <f>E65+E66+E67+E68+E69+E70+E71+E73+E76+E77</f>
        <v>16570</v>
      </c>
      <c r="F64" s="100">
        <f>F65+F66+F67+F68+F69+F70+F71+F73+F76+F77</f>
        <v>6112</v>
      </c>
      <c r="G64" s="100">
        <f>G65+G66+G67+G68+G69+G70+G71+G73+G76+G77</f>
        <v>3941</v>
      </c>
      <c r="H64" s="100">
        <f>H65+H66+H67+H68+H69+H70+H71+H73+H76+H77</f>
        <v>3397</v>
      </c>
      <c r="I64" s="100">
        <f>I65+I66+I67+I68+I69+I70+I71+I73+I76+I77</f>
        <v>3120</v>
      </c>
      <c r="K64" s="135"/>
      <c r="L64" s="135"/>
    </row>
    <row r="65" spans="1:49" s="30" customFormat="1">
      <c r="A65" s="58" t="s">
        <v>46</v>
      </c>
      <c r="B65" s="28">
        <v>200</v>
      </c>
      <c r="C65" s="122">
        <v>12325.1</v>
      </c>
      <c r="D65" s="122">
        <v>13330</v>
      </c>
      <c r="E65" s="100">
        <f>F65+G65+H65+I65</f>
        <v>12570</v>
      </c>
      <c r="F65" s="99">
        <v>4500</v>
      </c>
      <c r="G65" s="99">
        <v>3000</v>
      </c>
      <c r="H65" s="99">
        <v>2640</v>
      </c>
      <c r="I65" s="99">
        <v>2430</v>
      </c>
      <c r="L65" s="134"/>
    </row>
    <row r="66" spans="1:49" s="30" customFormat="1">
      <c r="A66" s="58" t="s">
        <v>47</v>
      </c>
      <c r="B66" s="28">
        <v>210</v>
      </c>
      <c r="C66" s="122">
        <v>2716.6</v>
      </c>
      <c r="D66" s="122">
        <v>2933</v>
      </c>
      <c r="E66" s="100">
        <f t="shared" ref="E66:E73" si="3">F66+G66+H66+I66</f>
        <v>2765</v>
      </c>
      <c r="F66" s="99">
        <v>990</v>
      </c>
      <c r="G66" s="99">
        <v>660</v>
      </c>
      <c r="H66" s="99">
        <v>581</v>
      </c>
      <c r="I66" s="99">
        <v>534</v>
      </c>
      <c r="L66" s="134"/>
    </row>
    <row r="67" spans="1:49" s="29" customFormat="1">
      <c r="A67" s="59" t="s">
        <v>48</v>
      </c>
      <c r="B67" s="7">
        <v>220</v>
      </c>
      <c r="C67" s="122">
        <v>270.2</v>
      </c>
      <c r="D67" s="122">
        <v>600</v>
      </c>
      <c r="E67" s="123">
        <f t="shared" si="3"/>
        <v>260</v>
      </c>
      <c r="F67" s="101">
        <v>170</v>
      </c>
      <c r="G67" s="101">
        <v>30</v>
      </c>
      <c r="H67" s="101">
        <v>30</v>
      </c>
      <c r="I67" s="101">
        <v>30</v>
      </c>
    </row>
    <row r="68" spans="1:49" s="29" customFormat="1">
      <c r="A68" s="59" t="s">
        <v>49</v>
      </c>
      <c r="B68" s="7">
        <v>230</v>
      </c>
      <c r="C68" s="122">
        <v>335.7</v>
      </c>
      <c r="D68" s="122">
        <v>600</v>
      </c>
      <c r="E68" s="123">
        <f t="shared" si="3"/>
        <v>370</v>
      </c>
      <c r="F68" s="101">
        <v>200</v>
      </c>
      <c r="G68" s="101">
        <v>70</v>
      </c>
      <c r="H68" s="101">
        <v>50</v>
      </c>
      <c r="I68" s="101">
        <v>50</v>
      </c>
    </row>
    <row r="69" spans="1:49" s="29" customFormat="1">
      <c r="A69" s="59" t="s">
        <v>50</v>
      </c>
      <c r="B69" s="7">
        <v>240</v>
      </c>
      <c r="C69" s="122"/>
      <c r="D69" s="122"/>
      <c r="E69" s="123"/>
      <c r="F69" s="101"/>
      <c r="G69" s="101"/>
      <c r="H69" s="101"/>
      <c r="I69" s="101"/>
    </row>
    <row r="70" spans="1:49" s="29" customFormat="1">
      <c r="A70" s="59" t="s">
        <v>51</v>
      </c>
      <c r="B70" s="7">
        <v>250</v>
      </c>
      <c r="C70" s="122">
        <v>242.2</v>
      </c>
      <c r="D70" s="122">
        <v>244</v>
      </c>
      <c r="E70" s="123">
        <f t="shared" si="3"/>
        <v>365</v>
      </c>
      <c r="F70" s="98">
        <v>155</v>
      </c>
      <c r="G70" s="98">
        <v>100</v>
      </c>
      <c r="H70" s="98">
        <v>60</v>
      </c>
      <c r="I70" s="98">
        <v>50</v>
      </c>
    </row>
    <row r="71" spans="1:49" s="29" customFormat="1">
      <c r="A71" s="59" t="s">
        <v>52</v>
      </c>
      <c r="B71" s="7">
        <v>260</v>
      </c>
      <c r="C71" s="122">
        <v>22.7</v>
      </c>
      <c r="D71" s="122">
        <v>30</v>
      </c>
      <c r="E71" s="123">
        <f t="shared" si="3"/>
        <v>25</v>
      </c>
      <c r="F71" s="101">
        <v>7</v>
      </c>
      <c r="G71" s="101">
        <v>6</v>
      </c>
      <c r="H71" s="101">
        <v>6</v>
      </c>
      <c r="I71" s="101">
        <v>6</v>
      </c>
    </row>
    <row r="72" spans="1:49" s="29" customFormat="1" ht="39" customHeight="1">
      <c r="A72" s="59" t="s">
        <v>166</v>
      </c>
      <c r="B72" s="7"/>
      <c r="C72" s="122"/>
      <c r="D72" s="122"/>
      <c r="E72" s="123"/>
      <c r="F72" s="101"/>
      <c r="G72" s="101"/>
      <c r="H72" s="101"/>
      <c r="I72" s="101"/>
    </row>
    <row r="73" spans="1:49" s="29" customFormat="1" ht="42" customHeight="1">
      <c r="A73" s="59" t="s">
        <v>177</v>
      </c>
      <c r="B73" s="7">
        <v>262</v>
      </c>
      <c r="C73" s="122">
        <v>10.5</v>
      </c>
      <c r="D73" s="122">
        <v>150</v>
      </c>
      <c r="E73" s="123">
        <f t="shared" si="3"/>
        <v>140</v>
      </c>
      <c r="F73" s="101">
        <v>60</v>
      </c>
      <c r="G73" s="101">
        <v>50</v>
      </c>
      <c r="H73" s="101">
        <v>20</v>
      </c>
      <c r="I73" s="101">
        <v>10</v>
      </c>
    </row>
    <row r="74" spans="1:49" s="29" customFormat="1" ht="61.5" customHeight="1">
      <c r="A74" s="58" t="s">
        <v>179</v>
      </c>
      <c r="B74" s="131"/>
      <c r="C74" s="122">
        <v>175.2</v>
      </c>
      <c r="D74" s="122"/>
      <c r="E74" s="100"/>
      <c r="F74" s="101"/>
      <c r="G74" s="101"/>
      <c r="H74" s="101"/>
      <c r="I74" s="101"/>
    </row>
    <row r="75" spans="1:49" s="29" customFormat="1" ht="61.5" customHeight="1">
      <c r="A75" s="58" t="s">
        <v>180</v>
      </c>
      <c r="B75" s="131"/>
      <c r="C75" s="122">
        <v>1574.8</v>
      </c>
      <c r="D75" s="122"/>
      <c r="E75" s="100"/>
      <c r="F75" s="101"/>
      <c r="G75" s="101"/>
      <c r="H75" s="101"/>
      <c r="I75" s="101"/>
    </row>
    <row r="76" spans="1:49" s="29" customFormat="1">
      <c r="A76" s="59" t="s">
        <v>53</v>
      </c>
      <c r="B76" s="7">
        <v>263</v>
      </c>
      <c r="C76" s="122"/>
      <c r="D76" s="122"/>
      <c r="E76" s="123"/>
      <c r="F76" s="124"/>
      <c r="G76" s="124"/>
      <c r="H76" s="124"/>
      <c r="I76" s="124"/>
    </row>
    <row r="77" spans="1:49" s="29" customFormat="1" ht="40.5">
      <c r="A77" s="59" t="s">
        <v>183</v>
      </c>
      <c r="B77" s="7">
        <v>264</v>
      </c>
      <c r="C77" s="122">
        <v>97.2</v>
      </c>
      <c r="D77" s="122">
        <v>150</v>
      </c>
      <c r="E77" s="123">
        <f>F77+G77+H77+I77</f>
        <v>75</v>
      </c>
      <c r="F77" s="124">
        <v>30</v>
      </c>
      <c r="G77" s="124">
        <v>25</v>
      </c>
      <c r="H77" s="124">
        <v>10</v>
      </c>
      <c r="I77" s="124">
        <v>10</v>
      </c>
    </row>
    <row r="78" spans="1:49" s="53" customFormat="1" ht="30" customHeight="1">
      <c r="A78" s="63" t="s">
        <v>54</v>
      </c>
      <c r="B78" s="51">
        <v>270</v>
      </c>
      <c r="C78" s="123">
        <f t="shared" ref="C78:I78" si="4">C79</f>
        <v>1387.4</v>
      </c>
      <c r="D78" s="123">
        <f t="shared" si="4"/>
        <v>2685</v>
      </c>
      <c r="E78" s="123">
        <f t="shared" si="4"/>
        <v>2297.5</v>
      </c>
      <c r="F78" s="123">
        <f t="shared" si="4"/>
        <v>750</v>
      </c>
      <c r="G78" s="123">
        <f t="shared" si="4"/>
        <v>550</v>
      </c>
      <c r="H78" s="123">
        <f t="shared" si="4"/>
        <v>467.5</v>
      </c>
      <c r="I78" s="123">
        <f t="shared" si="4"/>
        <v>530</v>
      </c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</row>
    <row r="79" spans="1:49" s="31" customFormat="1" ht="69" customHeight="1">
      <c r="A79" s="58" t="s">
        <v>163</v>
      </c>
      <c r="B79" s="23">
        <v>275</v>
      </c>
      <c r="C79" s="122">
        <v>1387.4</v>
      </c>
      <c r="D79" s="122">
        <v>2685</v>
      </c>
      <c r="E79" s="123">
        <f>E51</f>
        <v>2297.5</v>
      </c>
      <c r="F79" s="122">
        <f>F51</f>
        <v>750</v>
      </c>
      <c r="G79" s="122">
        <f>G51</f>
        <v>550</v>
      </c>
      <c r="H79" s="122">
        <f>H51</f>
        <v>467.5</v>
      </c>
      <c r="I79" s="122">
        <f>I51</f>
        <v>530</v>
      </c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</row>
    <row r="80" spans="1:49" s="55" customFormat="1">
      <c r="A80" s="62" t="s">
        <v>55</v>
      </c>
      <c r="B80" s="54">
        <v>300</v>
      </c>
      <c r="C80" s="123"/>
      <c r="D80" s="123"/>
      <c r="E80" s="123"/>
      <c r="F80" s="123"/>
      <c r="G80" s="123"/>
      <c r="H80" s="123"/>
      <c r="I80" s="123"/>
    </row>
    <row r="81" spans="1:48" s="52" customFormat="1">
      <c r="A81" s="63" t="s">
        <v>56</v>
      </c>
      <c r="B81" s="51">
        <v>310</v>
      </c>
      <c r="C81" s="123">
        <v>2055.6</v>
      </c>
      <c r="D81" s="123">
        <v>930</v>
      </c>
      <c r="E81" s="123">
        <f>F81+G81+H81+I81</f>
        <v>902</v>
      </c>
      <c r="F81" s="122">
        <v>100</v>
      </c>
      <c r="G81" s="122">
        <v>102</v>
      </c>
      <c r="H81" s="122">
        <v>100</v>
      </c>
      <c r="I81" s="122">
        <v>600</v>
      </c>
    </row>
    <row r="82" spans="1:48" s="52" customFormat="1" ht="27" customHeight="1">
      <c r="A82" s="63" t="s">
        <v>167</v>
      </c>
      <c r="B82" s="51"/>
      <c r="C82" s="123"/>
      <c r="D82" s="123"/>
      <c r="E82" s="100"/>
      <c r="F82" s="102"/>
      <c r="G82" s="102"/>
      <c r="H82" s="102"/>
      <c r="I82" s="102"/>
    </row>
    <row r="83" spans="1:48" s="30" customFormat="1">
      <c r="A83" s="58" t="s">
        <v>168</v>
      </c>
      <c r="B83" s="28"/>
      <c r="C83" s="122"/>
      <c r="D83" s="122"/>
      <c r="E83" s="100"/>
      <c r="F83" s="97"/>
      <c r="G83" s="97"/>
      <c r="H83" s="97"/>
      <c r="I83" s="97"/>
    </row>
    <row r="84" spans="1:48" s="30" customFormat="1">
      <c r="A84" s="58" t="s">
        <v>55</v>
      </c>
      <c r="B84" s="28"/>
      <c r="C84" s="122"/>
      <c r="D84" s="122"/>
      <c r="E84" s="100"/>
      <c r="F84" s="97"/>
      <c r="G84" s="97"/>
      <c r="H84" s="97"/>
      <c r="I84" s="97"/>
    </row>
    <row r="85" spans="1:48" s="30" customFormat="1">
      <c r="A85" s="58" t="s">
        <v>49</v>
      </c>
      <c r="B85" s="28"/>
      <c r="C85" s="122"/>
      <c r="D85" s="122"/>
      <c r="E85" s="100"/>
      <c r="F85" s="97"/>
      <c r="G85" s="97"/>
      <c r="H85" s="97"/>
      <c r="I85" s="97"/>
    </row>
    <row r="86" spans="1:48" s="30" customFormat="1">
      <c r="A86" s="58" t="s">
        <v>169</v>
      </c>
      <c r="B86" s="28"/>
      <c r="C86" s="122"/>
      <c r="D86" s="122"/>
      <c r="E86" s="100"/>
      <c r="F86" s="97"/>
      <c r="G86" s="97"/>
      <c r="H86" s="97"/>
      <c r="I86" s="97"/>
    </row>
    <row r="87" spans="1:48" s="30" customFormat="1">
      <c r="A87" s="58" t="s">
        <v>56</v>
      </c>
      <c r="B87" s="28"/>
      <c r="C87" s="122"/>
      <c r="D87" s="122"/>
      <c r="E87" s="100"/>
      <c r="F87" s="97"/>
      <c r="G87" s="97"/>
      <c r="H87" s="97"/>
      <c r="I87" s="97"/>
    </row>
    <row r="88" spans="1:48" s="55" customFormat="1">
      <c r="A88" s="62" t="s">
        <v>219</v>
      </c>
      <c r="B88" s="54">
        <v>320</v>
      </c>
      <c r="C88" s="123">
        <f>C89+C90+C91+C92</f>
        <v>4491.5999999999995</v>
      </c>
      <c r="D88" s="123">
        <f>D89+D90+D91+D92</f>
        <v>1296</v>
      </c>
      <c r="E88" s="100">
        <f>E89+E90+E91+E92</f>
        <v>2119</v>
      </c>
      <c r="F88" s="100">
        <f>F89+F90+F91+F92</f>
        <v>575</v>
      </c>
      <c r="G88" s="100">
        <f t="shared" ref="G88:I88" si="5">G89+G90+G91+G92</f>
        <v>514</v>
      </c>
      <c r="H88" s="100">
        <f t="shared" si="5"/>
        <v>514</v>
      </c>
      <c r="I88" s="100">
        <f t="shared" si="5"/>
        <v>516</v>
      </c>
    </row>
    <row r="89" spans="1:48" s="29" customFormat="1" ht="42.75" customHeight="1">
      <c r="A89" s="59" t="s">
        <v>202</v>
      </c>
      <c r="B89" s="7">
        <v>321</v>
      </c>
      <c r="C89" s="122"/>
      <c r="D89" s="122">
        <v>52</v>
      </c>
      <c r="E89" s="123">
        <f>E55</f>
        <v>75</v>
      </c>
      <c r="F89" s="98">
        <f>F55</f>
        <v>63</v>
      </c>
      <c r="G89" s="98">
        <f>G55</f>
        <v>4</v>
      </c>
      <c r="H89" s="98">
        <f>H55</f>
        <v>4</v>
      </c>
      <c r="I89" s="98">
        <f>I55</f>
        <v>4</v>
      </c>
    </row>
    <row r="90" spans="1:48" s="29" customFormat="1" ht="29.25" customHeight="1">
      <c r="A90" s="60" t="s">
        <v>43</v>
      </c>
      <c r="B90" s="111"/>
      <c r="C90" s="122">
        <v>3107.7</v>
      </c>
      <c r="D90" s="122">
        <v>600</v>
      </c>
      <c r="E90" s="100">
        <f t="shared" ref="E90:I91" si="6">E58</f>
        <v>1000</v>
      </c>
      <c r="F90" s="98">
        <f t="shared" si="6"/>
        <v>250</v>
      </c>
      <c r="G90" s="98">
        <f t="shared" si="6"/>
        <v>250</v>
      </c>
      <c r="H90" s="98">
        <f t="shared" si="6"/>
        <v>250</v>
      </c>
      <c r="I90" s="98">
        <f t="shared" si="6"/>
        <v>250</v>
      </c>
    </row>
    <row r="91" spans="1:48" s="32" customFormat="1" ht="41.25" customHeight="1">
      <c r="A91" s="61" t="s">
        <v>184</v>
      </c>
      <c r="B91" s="28">
        <v>322</v>
      </c>
      <c r="C91" s="122">
        <v>1302.7</v>
      </c>
      <c r="D91" s="122">
        <v>600</v>
      </c>
      <c r="E91" s="100">
        <f t="shared" si="6"/>
        <v>1000</v>
      </c>
      <c r="F91" s="97">
        <f t="shared" si="6"/>
        <v>250</v>
      </c>
      <c r="G91" s="97">
        <f t="shared" si="6"/>
        <v>250</v>
      </c>
      <c r="H91" s="97">
        <f t="shared" si="6"/>
        <v>250</v>
      </c>
      <c r="I91" s="97">
        <f t="shared" si="6"/>
        <v>250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</row>
    <row r="92" spans="1:48" s="32" customFormat="1" ht="23.25" customHeight="1">
      <c r="A92" s="61" t="s">
        <v>57</v>
      </c>
      <c r="B92" s="23">
        <v>323</v>
      </c>
      <c r="C92" s="122">
        <v>81.2</v>
      </c>
      <c r="D92" s="122">
        <v>44</v>
      </c>
      <c r="E92" s="100">
        <f>E56</f>
        <v>44</v>
      </c>
      <c r="F92" s="97">
        <f>F56</f>
        <v>12</v>
      </c>
      <c r="G92" s="97">
        <f>G56</f>
        <v>10</v>
      </c>
      <c r="H92" s="97">
        <f>H56</f>
        <v>10</v>
      </c>
      <c r="I92" s="97">
        <f>I56</f>
        <v>12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</row>
    <row r="93" spans="1:48" s="55" customFormat="1" ht="23.25" customHeight="1">
      <c r="A93" s="62" t="s">
        <v>58</v>
      </c>
      <c r="B93" s="54">
        <v>330</v>
      </c>
      <c r="C93" s="123">
        <f>C64+C74+C75+C78+C82+C87+C88</f>
        <v>23649.200000000004</v>
      </c>
      <c r="D93" s="123">
        <f>D64+D78+D88</f>
        <v>22018</v>
      </c>
      <c r="E93" s="123">
        <f t="shared" ref="E93" si="7">E64+E78+E88</f>
        <v>20986.5</v>
      </c>
      <c r="F93" s="123">
        <f>F64+F78+F88</f>
        <v>7437</v>
      </c>
      <c r="G93" s="123">
        <f t="shared" ref="G93:I93" si="8">G64+G78+G88</f>
        <v>5005</v>
      </c>
      <c r="H93" s="123">
        <f t="shared" si="8"/>
        <v>4378.5</v>
      </c>
      <c r="I93" s="123">
        <f t="shared" si="8"/>
        <v>4166</v>
      </c>
    </row>
    <row r="94" spans="1:48" s="55" customFormat="1" ht="28.5" customHeight="1">
      <c r="A94" s="57" t="s">
        <v>59</v>
      </c>
      <c r="B94" s="49"/>
      <c r="C94" s="125"/>
      <c r="D94" s="125"/>
      <c r="E94" s="103"/>
      <c r="F94" s="103"/>
      <c r="G94" s="103"/>
      <c r="H94" s="103"/>
      <c r="I94" s="104"/>
    </row>
    <row r="95" spans="1:48" s="29" customFormat="1">
      <c r="A95" s="59" t="s">
        <v>60</v>
      </c>
      <c r="B95" s="7">
        <v>400</v>
      </c>
      <c r="C95" s="122"/>
      <c r="D95" s="122"/>
      <c r="E95" s="100"/>
      <c r="F95" s="98"/>
      <c r="G95" s="98"/>
      <c r="H95" s="98"/>
      <c r="I95" s="98"/>
    </row>
    <row r="96" spans="1:48" s="29" customFormat="1">
      <c r="A96" s="59" t="s">
        <v>61</v>
      </c>
      <c r="B96" s="7">
        <v>410</v>
      </c>
      <c r="C96" s="122"/>
      <c r="D96" s="122"/>
      <c r="E96" s="100"/>
      <c r="F96" s="98"/>
      <c r="G96" s="98"/>
      <c r="H96" s="98"/>
      <c r="I96" s="98"/>
    </row>
    <row r="97" spans="1:9" s="29" customFormat="1">
      <c r="A97" s="59" t="s">
        <v>62</v>
      </c>
      <c r="B97" s="7">
        <v>420</v>
      </c>
      <c r="C97" s="122"/>
      <c r="D97" s="122"/>
      <c r="E97" s="100"/>
      <c r="F97" s="98"/>
      <c r="G97" s="98"/>
      <c r="H97" s="98"/>
      <c r="I97" s="98"/>
    </row>
    <row r="98" spans="1:9" s="29" customFormat="1">
      <c r="A98" s="59" t="s">
        <v>56</v>
      </c>
      <c r="B98" s="7">
        <v>430</v>
      </c>
      <c r="C98" s="122"/>
      <c r="D98" s="122"/>
      <c r="E98" s="100"/>
      <c r="F98" s="98"/>
      <c r="G98" s="98"/>
      <c r="H98" s="98"/>
      <c r="I98" s="98"/>
    </row>
    <row r="99" spans="1:9" s="29" customFormat="1">
      <c r="A99" s="59" t="s">
        <v>63</v>
      </c>
      <c r="B99" s="7">
        <v>440</v>
      </c>
      <c r="C99" s="122"/>
      <c r="D99" s="122"/>
      <c r="E99" s="100"/>
      <c r="F99" s="98"/>
      <c r="G99" s="98"/>
      <c r="H99" s="98"/>
      <c r="I99" s="98"/>
    </row>
    <row r="100" spans="1:9" s="55" customFormat="1">
      <c r="A100" s="62" t="s">
        <v>64</v>
      </c>
      <c r="B100" s="54">
        <v>450</v>
      </c>
      <c r="C100" s="123"/>
      <c r="D100" s="123"/>
      <c r="E100" s="100"/>
      <c r="F100" s="100"/>
      <c r="G100" s="100"/>
      <c r="H100" s="100"/>
      <c r="I100" s="100"/>
    </row>
    <row r="101" spans="1:9" s="55" customFormat="1" ht="31.5" customHeight="1">
      <c r="A101" s="57" t="s">
        <v>65</v>
      </c>
      <c r="B101" s="49"/>
      <c r="C101" s="125"/>
      <c r="D101" s="125"/>
      <c r="E101" s="103"/>
      <c r="F101" s="103"/>
      <c r="G101" s="103"/>
      <c r="H101" s="103"/>
      <c r="I101" s="104"/>
    </row>
    <row r="102" spans="1:9" s="29" customFormat="1">
      <c r="A102" s="59" t="s">
        <v>66</v>
      </c>
      <c r="B102" s="7">
        <v>500</v>
      </c>
      <c r="C102" s="123"/>
      <c r="D102" s="123"/>
      <c r="E102" s="100"/>
      <c r="F102" s="100"/>
      <c r="G102" s="100"/>
      <c r="H102" s="100"/>
      <c r="I102" s="100"/>
    </row>
    <row r="103" spans="1:9" s="29" customFormat="1" ht="40.5">
      <c r="A103" s="59" t="s">
        <v>67</v>
      </c>
      <c r="B103" s="34">
        <v>501</v>
      </c>
      <c r="C103" s="122"/>
      <c r="D103" s="122"/>
      <c r="E103" s="100"/>
      <c r="F103" s="98"/>
      <c r="G103" s="98"/>
      <c r="H103" s="98"/>
      <c r="I103" s="98"/>
    </row>
    <row r="104" spans="1:9" s="55" customFormat="1" ht="23.25" customHeight="1">
      <c r="A104" s="62" t="s">
        <v>68</v>
      </c>
      <c r="B104" s="56">
        <v>510</v>
      </c>
      <c r="C104" s="123">
        <f>C106</f>
        <v>1672</v>
      </c>
      <c r="D104" s="123">
        <f t="shared" ref="D104:I104" si="9">D106</f>
        <v>202</v>
      </c>
      <c r="E104" s="123">
        <f t="shared" si="9"/>
        <v>75</v>
      </c>
      <c r="F104" s="123">
        <f t="shared" si="9"/>
        <v>30</v>
      </c>
      <c r="G104" s="123">
        <f t="shared" si="9"/>
        <v>25</v>
      </c>
      <c r="H104" s="123">
        <f t="shared" si="9"/>
        <v>10</v>
      </c>
      <c r="I104" s="123">
        <f t="shared" si="9"/>
        <v>10</v>
      </c>
    </row>
    <row r="105" spans="1:9" s="29" customFormat="1">
      <c r="A105" s="59" t="s">
        <v>69</v>
      </c>
      <c r="B105" s="35">
        <v>511</v>
      </c>
      <c r="C105" s="122"/>
      <c r="D105" s="122"/>
      <c r="E105" s="123"/>
      <c r="F105" s="122"/>
      <c r="G105" s="122"/>
      <c r="H105" s="122"/>
      <c r="I105" s="122"/>
    </row>
    <row r="106" spans="1:9" s="29" customFormat="1" ht="40.5">
      <c r="A106" s="59" t="s">
        <v>181</v>
      </c>
      <c r="B106" s="36">
        <v>512</v>
      </c>
      <c r="C106" s="122">
        <f>C75+C77</f>
        <v>1672</v>
      </c>
      <c r="D106" s="122">
        <f>D77+D89</f>
        <v>202</v>
      </c>
      <c r="E106" s="122">
        <f>E76+E77</f>
        <v>75</v>
      </c>
      <c r="F106" s="122">
        <f>F76+F77</f>
        <v>30</v>
      </c>
      <c r="G106" s="122">
        <f t="shared" ref="G106:I106" si="10">G76+G77</f>
        <v>25</v>
      </c>
      <c r="H106" s="122">
        <f t="shared" si="10"/>
        <v>10</v>
      </c>
      <c r="I106" s="122">
        <f t="shared" si="10"/>
        <v>10</v>
      </c>
    </row>
    <row r="107" spans="1:9" s="29" customFormat="1">
      <c r="A107" s="59" t="s">
        <v>70</v>
      </c>
      <c r="B107" s="35">
        <v>513</v>
      </c>
      <c r="C107" s="122"/>
      <c r="D107" s="98"/>
      <c r="E107" s="100"/>
      <c r="F107" s="98"/>
      <c r="G107" s="98"/>
      <c r="H107" s="98"/>
      <c r="I107" s="98"/>
    </row>
    <row r="108" spans="1:9" s="29" customFormat="1">
      <c r="A108" s="59" t="s">
        <v>71</v>
      </c>
      <c r="B108" s="36">
        <v>514</v>
      </c>
      <c r="C108" s="122"/>
      <c r="D108" s="98"/>
      <c r="E108" s="100"/>
      <c r="F108" s="98"/>
      <c r="G108" s="98"/>
      <c r="H108" s="98"/>
      <c r="I108" s="98"/>
    </row>
    <row r="109" spans="1:9" s="29" customFormat="1" ht="40.5">
      <c r="A109" s="59" t="s">
        <v>72</v>
      </c>
      <c r="B109" s="35">
        <v>515</v>
      </c>
      <c r="C109" s="122"/>
      <c r="D109" s="98"/>
      <c r="E109" s="100"/>
      <c r="F109" s="98"/>
      <c r="G109" s="98"/>
      <c r="H109" s="98"/>
      <c r="I109" s="98"/>
    </row>
    <row r="110" spans="1:9" s="29" customFormat="1">
      <c r="A110" s="59" t="s">
        <v>73</v>
      </c>
      <c r="B110" s="37">
        <v>516</v>
      </c>
      <c r="C110" s="122"/>
      <c r="D110" s="98"/>
      <c r="E110" s="100"/>
      <c r="F110" s="98"/>
      <c r="G110" s="98"/>
      <c r="H110" s="98"/>
      <c r="I110" s="98"/>
    </row>
    <row r="111" spans="1:9" s="29" customFormat="1" ht="27.75" customHeight="1">
      <c r="A111" s="57" t="s">
        <v>74</v>
      </c>
      <c r="B111" s="49"/>
      <c r="C111" s="125"/>
      <c r="D111" s="103"/>
      <c r="E111" s="103"/>
      <c r="F111" s="103"/>
      <c r="G111" s="103"/>
      <c r="H111" s="103"/>
      <c r="I111" s="104"/>
    </row>
    <row r="112" spans="1:9" s="29" customFormat="1">
      <c r="A112" s="59" t="s">
        <v>75</v>
      </c>
      <c r="B112" s="38">
        <v>600</v>
      </c>
      <c r="C112" s="123"/>
      <c r="D112" s="100"/>
      <c r="E112" s="100"/>
      <c r="F112" s="100"/>
      <c r="G112" s="100"/>
      <c r="H112" s="100"/>
      <c r="I112" s="100"/>
    </row>
    <row r="113" spans="1:10" s="29" customFormat="1">
      <c r="A113" s="64" t="s">
        <v>76</v>
      </c>
      <c r="B113" s="37">
        <v>601</v>
      </c>
      <c r="C113" s="122"/>
      <c r="D113" s="98"/>
      <c r="E113" s="100"/>
      <c r="F113" s="98"/>
      <c r="G113" s="98"/>
      <c r="H113" s="98"/>
      <c r="I113" s="98"/>
    </row>
    <row r="114" spans="1:10" s="29" customFormat="1">
      <c r="A114" s="64" t="s">
        <v>77</v>
      </c>
      <c r="B114" s="37">
        <v>602</v>
      </c>
      <c r="C114" s="122"/>
      <c r="D114" s="98"/>
      <c r="E114" s="100"/>
      <c r="F114" s="98"/>
      <c r="G114" s="98"/>
      <c r="H114" s="98"/>
      <c r="I114" s="98"/>
    </row>
    <row r="115" spans="1:10" s="29" customFormat="1">
      <c r="A115" s="64" t="s">
        <v>78</v>
      </c>
      <c r="B115" s="37">
        <v>603</v>
      </c>
      <c r="C115" s="122"/>
      <c r="D115" s="98"/>
      <c r="E115" s="100"/>
      <c r="F115" s="98"/>
      <c r="G115" s="98"/>
      <c r="H115" s="98"/>
      <c r="I115" s="98"/>
    </row>
    <row r="116" spans="1:10" s="29" customFormat="1">
      <c r="A116" s="59" t="s">
        <v>79</v>
      </c>
      <c r="B116" s="38">
        <v>610</v>
      </c>
      <c r="C116" s="122"/>
      <c r="D116" s="98"/>
      <c r="E116" s="100"/>
      <c r="F116" s="98"/>
      <c r="G116" s="98"/>
      <c r="H116" s="98"/>
      <c r="I116" s="98"/>
    </row>
    <row r="117" spans="1:10" s="29" customFormat="1">
      <c r="A117" s="59" t="s">
        <v>80</v>
      </c>
      <c r="B117" s="38">
        <v>620</v>
      </c>
      <c r="C117" s="123"/>
      <c r="D117" s="100"/>
      <c r="E117" s="100"/>
      <c r="F117" s="100"/>
      <c r="G117" s="100"/>
      <c r="H117" s="100"/>
      <c r="I117" s="100"/>
    </row>
    <row r="118" spans="1:10" s="29" customFormat="1">
      <c r="A118" s="64" t="s">
        <v>76</v>
      </c>
      <c r="B118" s="37">
        <v>621</v>
      </c>
      <c r="C118" s="122"/>
      <c r="D118" s="98"/>
      <c r="E118" s="100"/>
      <c r="F118" s="98"/>
      <c r="G118" s="98"/>
      <c r="H118" s="98"/>
      <c r="I118" s="98"/>
    </row>
    <row r="119" spans="1:10" s="29" customFormat="1">
      <c r="A119" s="64" t="s">
        <v>77</v>
      </c>
      <c r="B119" s="37">
        <v>622</v>
      </c>
      <c r="C119" s="122"/>
      <c r="D119" s="98"/>
      <c r="E119" s="100"/>
      <c r="F119" s="98"/>
      <c r="G119" s="98"/>
      <c r="H119" s="98"/>
      <c r="I119" s="98"/>
    </row>
    <row r="120" spans="1:10" s="29" customFormat="1">
      <c r="A120" s="64" t="s">
        <v>78</v>
      </c>
      <c r="B120" s="37">
        <v>623</v>
      </c>
      <c r="C120" s="122"/>
      <c r="D120" s="98"/>
      <c r="E120" s="100"/>
      <c r="F120" s="98"/>
      <c r="G120" s="98"/>
      <c r="H120" s="98"/>
      <c r="I120" s="98"/>
    </row>
    <row r="121" spans="1:10" s="29" customFormat="1">
      <c r="A121" s="59" t="s">
        <v>81</v>
      </c>
      <c r="B121" s="38">
        <v>630</v>
      </c>
      <c r="C121" s="122"/>
      <c r="D121" s="98"/>
      <c r="E121" s="100"/>
      <c r="F121" s="98"/>
      <c r="G121" s="98"/>
      <c r="H121" s="98"/>
      <c r="I121" s="98"/>
    </row>
    <row r="122" spans="1:10" ht="26.25" customHeight="1">
      <c r="A122" s="62" t="s">
        <v>82</v>
      </c>
      <c r="B122" s="39">
        <v>700</v>
      </c>
      <c r="C122" s="123">
        <f t="shared" ref="C122:I122" si="11">C63</f>
        <v>28632.100000000002</v>
      </c>
      <c r="D122" s="123">
        <f t="shared" si="11"/>
        <v>22018</v>
      </c>
      <c r="E122" s="123">
        <f t="shared" si="11"/>
        <v>20986.5</v>
      </c>
      <c r="F122" s="123">
        <f t="shared" si="11"/>
        <v>7440.8</v>
      </c>
      <c r="G122" s="123">
        <f t="shared" si="11"/>
        <v>5104</v>
      </c>
      <c r="H122" s="123">
        <f t="shared" si="11"/>
        <v>4821.5</v>
      </c>
      <c r="I122" s="123">
        <f t="shared" si="11"/>
        <v>3620.2</v>
      </c>
    </row>
    <row r="123" spans="1:10" ht="22.5" customHeight="1">
      <c r="A123" s="62" t="s">
        <v>83</v>
      </c>
      <c r="B123" s="39">
        <v>800</v>
      </c>
      <c r="C123" s="123">
        <f>C93</f>
        <v>23649.200000000004</v>
      </c>
      <c r="D123" s="123">
        <f>D93</f>
        <v>22018</v>
      </c>
      <c r="E123" s="123">
        <f t="shared" ref="E123:I123" si="12">E93</f>
        <v>20986.5</v>
      </c>
      <c r="F123" s="123">
        <f t="shared" si="12"/>
        <v>7437</v>
      </c>
      <c r="G123" s="123">
        <f t="shared" si="12"/>
        <v>5005</v>
      </c>
      <c r="H123" s="123">
        <f t="shared" si="12"/>
        <v>4378.5</v>
      </c>
      <c r="I123" s="123">
        <f t="shared" si="12"/>
        <v>4166</v>
      </c>
      <c r="J123" s="40"/>
    </row>
    <row r="124" spans="1:10">
      <c r="A124" s="59" t="s">
        <v>84</v>
      </c>
      <c r="B124" s="26">
        <v>850</v>
      </c>
      <c r="C124" s="122"/>
      <c r="D124" s="122"/>
      <c r="E124" s="123"/>
      <c r="F124" s="122"/>
      <c r="G124" s="122"/>
      <c r="H124" s="122"/>
      <c r="I124" s="122"/>
    </row>
    <row r="125" spans="1:10" s="22" customFormat="1" ht="30" customHeight="1">
      <c r="A125" s="62" t="s">
        <v>85</v>
      </c>
      <c r="B125" s="50"/>
      <c r="C125" s="123"/>
      <c r="D125" s="123"/>
      <c r="E125" s="123"/>
      <c r="F125" s="123"/>
      <c r="G125" s="123"/>
      <c r="H125" s="123"/>
      <c r="I125" s="123"/>
    </row>
    <row r="126" spans="1:10">
      <c r="A126" s="59" t="s">
        <v>86</v>
      </c>
      <c r="B126" s="26">
        <v>900</v>
      </c>
      <c r="C126" s="126">
        <v>79.75</v>
      </c>
      <c r="D126" s="126">
        <v>79.75</v>
      </c>
      <c r="E126" s="136">
        <v>74.25</v>
      </c>
      <c r="F126" s="126">
        <v>74.25</v>
      </c>
      <c r="G126" s="126">
        <v>74.25</v>
      </c>
      <c r="H126" s="126">
        <v>74.25</v>
      </c>
      <c r="I126" s="126">
        <v>74.25</v>
      </c>
    </row>
    <row r="127" spans="1:10" s="41" customFormat="1">
      <c r="A127" s="58" t="s">
        <v>87</v>
      </c>
      <c r="B127" s="23">
        <v>910</v>
      </c>
      <c r="C127" s="122">
        <v>6204.1</v>
      </c>
      <c r="D127" s="122">
        <v>6492</v>
      </c>
      <c r="E127" s="123">
        <v>5690</v>
      </c>
      <c r="F127" s="122">
        <v>6417</v>
      </c>
      <c r="G127" s="122">
        <v>6340</v>
      </c>
      <c r="H127" s="122">
        <v>6265</v>
      </c>
      <c r="I127" s="122">
        <v>5690</v>
      </c>
    </row>
    <row r="128" spans="1:10">
      <c r="A128" s="59" t="s">
        <v>88</v>
      </c>
      <c r="B128" s="26">
        <v>920</v>
      </c>
      <c r="C128" s="122"/>
      <c r="D128" s="122"/>
      <c r="E128" s="123"/>
      <c r="F128" s="122"/>
      <c r="G128" s="122"/>
      <c r="H128" s="122"/>
      <c r="I128" s="122"/>
    </row>
    <row r="129" spans="1:9">
      <c r="A129" s="59" t="s">
        <v>89</v>
      </c>
      <c r="B129" s="26">
        <v>930</v>
      </c>
      <c r="C129" s="122"/>
      <c r="D129" s="122"/>
      <c r="E129" s="123"/>
      <c r="F129" s="122"/>
      <c r="G129" s="122"/>
      <c r="H129" s="122"/>
      <c r="I129" s="122"/>
    </row>
    <row r="130" spans="1:9">
      <c r="A130" s="59" t="s">
        <v>90</v>
      </c>
      <c r="B130" s="26">
        <v>940</v>
      </c>
      <c r="C130" s="122">
        <v>76.400000000000006</v>
      </c>
      <c r="D130" s="122">
        <v>76.400000000000006</v>
      </c>
      <c r="E130" s="123"/>
      <c r="F130" s="122"/>
      <c r="G130" s="122"/>
      <c r="H130" s="122"/>
      <c r="I130" s="122"/>
    </row>
    <row r="131" spans="1:9">
      <c r="A131" s="59" t="s">
        <v>91</v>
      </c>
      <c r="B131" s="26">
        <v>950</v>
      </c>
      <c r="C131" s="122"/>
      <c r="D131" s="122"/>
      <c r="E131" s="123"/>
      <c r="F131" s="122"/>
      <c r="G131" s="122"/>
      <c r="H131" s="122"/>
      <c r="I131" s="122"/>
    </row>
    <row r="132" spans="1:9">
      <c r="A132" s="42"/>
      <c r="B132" s="43"/>
      <c r="C132" s="44"/>
      <c r="D132" s="44"/>
      <c r="E132" s="44"/>
      <c r="F132" s="44"/>
      <c r="G132" s="44"/>
      <c r="H132" s="44"/>
      <c r="I132" s="44"/>
    </row>
    <row r="133" spans="1:9">
      <c r="A133" s="42"/>
      <c r="C133" s="45"/>
      <c r="D133" s="46"/>
      <c r="E133" s="46"/>
      <c r="F133" s="46"/>
      <c r="G133" s="46"/>
      <c r="H133" s="46"/>
      <c r="I133" s="46"/>
    </row>
    <row r="134" spans="1:9">
      <c r="A134" s="42" t="s">
        <v>164</v>
      </c>
      <c r="B134" s="43"/>
      <c r="C134" s="142" t="s">
        <v>92</v>
      </c>
      <c r="D134" s="142"/>
      <c r="E134" s="142"/>
      <c r="F134" s="47"/>
      <c r="G134" s="145" t="s">
        <v>192</v>
      </c>
      <c r="H134" s="145"/>
      <c r="I134" s="145"/>
    </row>
    <row r="135" spans="1:9" s="29" customFormat="1">
      <c r="A135" s="17"/>
      <c r="B135" s="1"/>
      <c r="C135" s="143" t="s">
        <v>213</v>
      </c>
      <c r="D135" s="143"/>
      <c r="E135" s="143"/>
      <c r="F135" s="17"/>
      <c r="G135" s="144" t="s">
        <v>93</v>
      </c>
      <c r="H135" s="144"/>
      <c r="I135" s="144"/>
    </row>
    <row r="136" spans="1:9" s="29" customFormat="1">
      <c r="A136" s="17"/>
      <c r="B136" s="1"/>
      <c r="C136" s="17"/>
      <c r="D136" s="17"/>
      <c r="E136" s="17"/>
      <c r="F136" s="17"/>
      <c r="G136" s="15"/>
      <c r="H136" s="15"/>
      <c r="I136" s="15"/>
    </row>
    <row r="137" spans="1:9">
      <c r="A137" s="42"/>
      <c r="C137" s="45"/>
      <c r="D137" s="46"/>
      <c r="E137" s="46"/>
      <c r="F137" s="46"/>
      <c r="G137" s="46"/>
      <c r="H137" s="46"/>
      <c r="I137" s="46"/>
    </row>
    <row r="138" spans="1:9">
      <c r="A138" s="42" t="s">
        <v>94</v>
      </c>
      <c r="B138" s="43"/>
      <c r="C138" s="142" t="s">
        <v>92</v>
      </c>
      <c r="D138" s="142"/>
      <c r="E138" s="142"/>
      <c r="F138" s="47"/>
      <c r="G138" s="145" t="s">
        <v>193</v>
      </c>
      <c r="H138" s="145"/>
      <c r="I138" s="145"/>
    </row>
    <row r="139" spans="1:9">
      <c r="A139" s="17"/>
      <c r="B139" s="1"/>
      <c r="C139" s="143" t="s">
        <v>213</v>
      </c>
      <c r="D139" s="143"/>
      <c r="E139" s="143"/>
      <c r="F139" s="17"/>
      <c r="G139" s="144" t="s">
        <v>93</v>
      </c>
      <c r="H139" s="144"/>
      <c r="I139" s="144"/>
    </row>
    <row r="140" spans="1:9">
      <c r="A140" s="42"/>
      <c r="C140" s="45"/>
      <c r="D140" s="46"/>
      <c r="E140" s="46"/>
      <c r="F140" s="46"/>
      <c r="G140" s="46"/>
      <c r="H140" s="46"/>
      <c r="I140" s="46"/>
    </row>
    <row r="141" spans="1:9">
      <c r="A141" s="42"/>
      <c r="C141" s="45"/>
      <c r="D141" s="46"/>
      <c r="E141" s="46"/>
      <c r="F141" s="46"/>
      <c r="G141" s="46"/>
      <c r="H141" s="142" t="s">
        <v>159</v>
      </c>
      <c r="I141" s="142"/>
    </row>
    <row r="142" spans="1:9">
      <c r="A142" s="42" t="s">
        <v>158</v>
      </c>
      <c r="C142" s="45"/>
      <c r="D142" s="46"/>
      <c r="E142" s="46"/>
      <c r="F142" s="46"/>
      <c r="G142" s="46"/>
      <c r="H142" s="142" t="s">
        <v>211</v>
      </c>
      <c r="I142" s="142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42"/>
      <c r="C173" s="45"/>
      <c r="D173" s="46"/>
      <c r="E173" s="46"/>
      <c r="F173" s="46"/>
      <c r="G173" s="46"/>
      <c r="H173" s="46"/>
      <c r="I173" s="46"/>
    </row>
    <row r="174" spans="1:9">
      <c r="A174" s="42"/>
      <c r="C174" s="45"/>
      <c r="D174" s="46"/>
      <c r="E174" s="46"/>
      <c r="F174" s="46"/>
      <c r="G174" s="46"/>
      <c r="H174" s="46"/>
      <c r="I174" s="46"/>
    </row>
    <row r="175" spans="1:9">
      <c r="A175" s="42"/>
      <c r="C175" s="45"/>
      <c r="D175" s="46"/>
      <c r="E175" s="46"/>
      <c r="F175" s="46"/>
      <c r="G175" s="46"/>
      <c r="H175" s="46"/>
      <c r="I175" s="46"/>
    </row>
    <row r="176" spans="1:9">
      <c r="A176" s="42"/>
      <c r="C176" s="45"/>
      <c r="D176" s="46"/>
      <c r="E176" s="46"/>
      <c r="F176" s="46"/>
      <c r="G176" s="46"/>
      <c r="H176" s="46"/>
      <c r="I176" s="46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</row>
    <row r="185" spans="1:4">
      <c r="A185" s="65"/>
    </row>
    <row r="186" spans="1:4">
      <c r="A186" s="65"/>
    </row>
    <row r="187" spans="1:4">
      <c r="A187" s="65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  <row r="343" spans="1:4">
      <c r="A343" s="65"/>
      <c r="B343" s="1"/>
      <c r="C343" s="1"/>
      <c r="D343" s="1"/>
    </row>
  </sheetData>
  <mergeCells count="34">
    <mergeCell ref="C13:I13"/>
    <mergeCell ref="D42:D43"/>
    <mergeCell ref="E42:E43"/>
    <mergeCell ref="B28:E28"/>
    <mergeCell ref="B30:E30"/>
    <mergeCell ref="B31:G31"/>
    <mergeCell ref="B32:E32"/>
    <mergeCell ref="H22:I22"/>
    <mergeCell ref="B26:E26"/>
    <mergeCell ref="H26:I26"/>
    <mergeCell ref="B27:G27"/>
    <mergeCell ref="B29:F29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42:I42"/>
    <mergeCell ref="B42:B43"/>
    <mergeCell ref="C42:C43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66" zoomScaleNormal="55" zoomScaleSheetLayoutView="66" workbookViewId="0">
      <selection activeCell="A22" sqref="A22:C22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164" t="s">
        <v>95</v>
      </c>
      <c r="L1" s="164"/>
    </row>
    <row r="2" spans="1:13" ht="60.75" customHeight="1">
      <c r="K2" s="164" t="s">
        <v>144</v>
      </c>
      <c r="L2" s="164"/>
    </row>
    <row r="3" spans="1:13">
      <c r="A3" s="220" t="s">
        <v>96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>
      <c r="A4" s="220" t="s">
        <v>201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63.75" customHeight="1">
      <c r="A5" s="221" t="s">
        <v>160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ht="20.100000000000001" customHeight="1">
      <c r="A6" s="223" t="s">
        <v>97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13" ht="21.95" customHeight="1">
      <c r="A7" s="228" t="s">
        <v>140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</row>
    <row r="10" spans="1:13" ht="10.5" hidden="1" customHeight="1">
      <c r="B10" s="67"/>
    </row>
    <row r="11" spans="1:13" s="87" customFormat="1" ht="63.75" customHeight="1">
      <c r="A11" s="163" t="s">
        <v>25</v>
      </c>
      <c r="B11" s="163"/>
      <c r="C11" s="163"/>
      <c r="D11" s="163" t="s">
        <v>27</v>
      </c>
      <c r="E11" s="163"/>
      <c r="F11" s="163" t="s">
        <v>98</v>
      </c>
      <c r="G11" s="163"/>
      <c r="H11" s="163" t="s">
        <v>99</v>
      </c>
      <c r="I11" s="163"/>
      <c r="J11" s="163" t="s">
        <v>100</v>
      </c>
      <c r="K11" s="163"/>
      <c r="L11" s="163" t="s">
        <v>101</v>
      </c>
      <c r="M11" s="163"/>
    </row>
    <row r="12" spans="1:13" s="87" customFormat="1" ht="24.95" customHeight="1">
      <c r="A12" s="163">
        <v>1</v>
      </c>
      <c r="B12" s="163"/>
      <c r="C12" s="163"/>
      <c r="D12" s="163">
        <v>2</v>
      </c>
      <c r="E12" s="163"/>
      <c r="F12" s="163">
        <v>3</v>
      </c>
      <c r="G12" s="163"/>
      <c r="H12" s="163">
        <v>4</v>
      </c>
      <c r="I12" s="163"/>
      <c r="J12" s="163">
        <v>5</v>
      </c>
      <c r="K12" s="163"/>
      <c r="L12" s="163">
        <v>6</v>
      </c>
      <c r="M12" s="163"/>
    </row>
    <row r="13" spans="1:13" s="87" customFormat="1" ht="70.5" customHeight="1">
      <c r="A13" s="205" t="s">
        <v>171</v>
      </c>
      <c r="B13" s="206"/>
      <c r="C13" s="207"/>
      <c r="D13" s="224">
        <f>D14+D15+D16+D17+D18</f>
        <v>66.5</v>
      </c>
      <c r="E13" s="225"/>
      <c r="F13" s="224">
        <f t="shared" ref="F13" si="0">F14+F15+F16+F17+F18</f>
        <v>79.75</v>
      </c>
      <c r="G13" s="225"/>
      <c r="H13" s="224">
        <f t="shared" ref="H13" si="1">H14+H15+H16+H17+H18</f>
        <v>74.25</v>
      </c>
      <c r="I13" s="225"/>
      <c r="J13" s="226"/>
      <c r="K13" s="227"/>
      <c r="L13" s="203"/>
      <c r="M13" s="204"/>
    </row>
    <row r="14" spans="1:13" s="87" customFormat="1" ht="27" customHeight="1">
      <c r="A14" s="179" t="s">
        <v>102</v>
      </c>
      <c r="B14" s="180"/>
      <c r="C14" s="181"/>
      <c r="D14" s="212">
        <v>5</v>
      </c>
      <c r="E14" s="213"/>
      <c r="F14" s="212">
        <v>5</v>
      </c>
      <c r="G14" s="213"/>
      <c r="H14" s="212">
        <v>5</v>
      </c>
      <c r="I14" s="213"/>
      <c r="J14" s="214"/>
      <c r="K14" s="215"/>
      <c r="L14" s="197"/>
      <c r="M14" s="198"/>
    </row>
    <row r="15" spans="1:13" s="87" customFormat="1" ht="24.95" customHeight="1">
      <c r="A15" s="179" t="s">
        <v>103</v>
      </c>
      <c r="B15" s="180"/>
      <c r="C15" s="181"/>
      <c r="D15" s="212">
        <v>14</v>
      </c>
      <c r="E15" s="213"/>
      <c r="F15" s="212">
        <v>18.5</v>
      </c>
      <c r="G15" s="213"/>
      <c r="H15" s="212">
        <v>18</v>
      </c>
      <c r="I15" s="213"/>
      <c r="J15" s="216"/>
      <c r="K15" s="217"/>
      <c r="L15" s="197"/>
      <c r="M15" s="198"/>
    </row>
    <row r="16" spans="1:13" s="87" customFormat="1" ht="24.95" customHeight="1">
      <c r="A16" s="179" t="s">
        <v>104</v>
      </c>
      <c r="B16" s="180"/>
      <c r="C16" s="181"/>
      <c r="D16" s="212">
        <v>31</v>
      </c>
      <c r="E16" s="213"/>
      <c r="F16" s="218">
        <v>34.75</v>
      </c>
      <c r="G16" s="219"/>
      <c r="H16" s="218">
        <v>31.25</v>
      </c>
      <c r="I16" s="219"/>
      <c r="J16" s="216"/>
      <c r="K16" s="217"/>
      <c r="L16" s="197"/>
      <c r="M16" s="198"/>
    </row>
    <row r="17" spans="1:18" s="87" customFormat="1" ht="24.95" customHeight="1">
      <c r="A17" s="179" t="s">
        <v>105</v>
      </c>
      <c r="B17" s="180"/>
      <c r="C17" s="181"/>
      <c r="D17" s="218">
        <v>4.5</v>
      </c>
      <c r="E17" s="219"/>
      <c r="F17" s="218">
        <v>4.5</v>
      </c>
      <c r="G17" s="219"/>
      <c r="H17" s="212">
        <v>3</v>
      </c>
      <c r="I17" s="213"/>
      <c r="J17" s="216"/>
      <c r="K17" s="217"/>
      <c r="L17" s="197"/>
      <c r="M17" s="198"/>
      <c r="R17" s="88"/>
    </row>
    <row r="18" spans="1:18" s="87" customFormat="1" ht="24.6" customHeight="1">
      <c r="A18" s="179" t="s">
        <v>106</v>
      </c>
      <c r="B18" s="180"/>
      <c r="C18" s="181"/>
      <c r="D18" s="218">
        <v>12</v>
      </c>
      <c r="E18" s="219"/>
      <c r="F18" s="218">
        <v>17</v>
      </c>
      <c r="G18" s="219"/>
      <c r="H18" s="212">
        <v>17</v>
      </c>
      <c r="I18" s="213"/>
      <c r="J18" s="216"/>
      <c r="K18" s="217"/>
      <c r="L18" s="197"/>
      <c r="M18" s="198"/>
    </row>
    <row r="19" spans="1:18" s="87" customFormat="1" ht="24.6" customHeight="1">
      <c r="A19" s="205" t="s">
        <v>220</v>
      </c>
      <c r="B19" s="206"/>
      <c r="C19" s="207"/>
      <c r="D19" s="208">
        <f>D20+D21+D22+D23+D24</f>
        <v>15041.67</v>
      </c>
      <c r="E19" s="209"/>
      <c r="F19" s="208">
        <f>F20+F21+F22+F23+F24</f>
        <v>16263</v>
      </c>
      <c r="G19" s="209"/>
      <c r="H19" s="208">
        <f>H20+H21+H22+H23+H24</f>
        <v>15335</v>
      </c>
      <c r="I19" s="209"/>
      <c r="J19" s="210"/>
      <c r="K19" s="211"/>
      <c r="L19" s="203"/>
      <c r="M19" s="204"/>
    </row>
    <row r="20" spans="1:18" s="87" customFormat="1" ht="24.95" customHeight="1">
      <c r="A20" s="179" t="s">
        <v>102</v>
      </c>
      <c r="B20" s="180"/>
      <c r="C20" s="181"/>
      <c r="D20" s="212">
        <v>1827.4</v>
      </c>
      <c r="E20" s="213"/>
      <c r="F20" s="212">
        <v>1513.5</v>
      </c>
      <c r="G20" s="213"/>
      <c r="H20" s="212">
        <v>1973.5</v>
      </c>
      <c r="I20" s="213"/>
      <c r="J20" s="214"/>
      <c r="K20" s="215"/>
      <c r="L20" s="197"/>
      <c r="M20" s="198"/>
    </row>
    <row r="21" spans="1:18" s="87" customFormat="1" ht="24.95" customHeight="1">
      <c r="A21" s="179" t="s">
        <v>103</v>
      </c>
      <c r="B21" s="180"/>
      <c r="C21" s="181"/>
      <c r="D21" s="212">
        <v>4223.2700000000004</v>
      </c>
      <c r="E21" s="213"/>
      <c r="F21" s="212">
        <v>4769.2</v>
      </c>
      <c r="G21" s="213"/>
      <c r="H21" s="212">
        <v>4609.2</v>
      </c>
      <c r="I21" s="213"/>
      <c r="J21" s="214"/>
      <c r="K21" s="215"/>
      <c r="L21" s="197"/>
      <c r="M21" s="198"/>
    </row>
    <row r="22" spans="1:18" s="87" customFormat="1" ht="24.95" customHeight="1">
      <c r="A22" s="179" t="s">
        <v>104</v>
      </c>
      <c r="B22" s="180"/>
      <c r="C22" s="181"/>
      <c r="D22" s="212">
        <v>6517</v>
      </c>
      <c r="E22" s="213"/>
      <c r="F22" s="212">
        <v>7192.7</v>
      </c>
      <c r="G22" s="213"/>
      <c r="H22" s="212">
        <v>6084.4</v>
      </c>
      <c r="I22" s="213"/>
      <c r="J22" s="214"/>
      <c r="K22" s="215"/>
      <c r="L22" s="197"/>
      <c r="M22" s="198"/>
    </row>
    <row r="23" spans="1:18" s="87" customFormat="1" ht="24.95" customHeight="1">
      <c r="A23" s="179" t="s">
        <v>105</v>
      </c>
      <c r="B23" s="180"/>
      <c r="C23" s="181"/>
      <c r="D23" s="212">
        <v>522</v>
      </c>
      <c r="E23" s="213"/>
      <c r="F23" s="212">
        <v>535.29999999999995</v>
      </c>
      <c r="G23" s="213"/>
      <c r="H23" s="212">
        <v>415.6</v>
      </c>
      <c r="I23" s="213"/>
      <c r="J23" s="214"/>
      <c r="K23" s="215"/>
      <c r="L23" s="197"/>
      <c r="M23" s="198"/>
      <c r="R23" s="88"/>
    </row>
    <row r="24" spans="1:18" s="87" customFormat="1" ht="24.95" customHeight="1">
      <c r="A24" s="179" t="s">
        <v>106</v>
      </c>
      <c r="B24" s="180"/>
      <c r="C24" s="181"/>
      <c r="D24" s="212">
        <v>1952</v>
      </c>
      <c r="E24" s="213"/>
      <c r="F24" s="212">
        <v>2252.3000000000002</v>
      </c>
      <c r="G24" s="213"/>
      <c r="H24" s="212">
        <v>2252.3000000000002</v>
      </c>
      <c r="I24" s="213"/>
      <c r="J24" s="214"/>
      <c r="K24" s="215"/>
      <c r="L24" s="197"/>
      <c r="M24" s="198"/>
    </row>
    <row r="25" spans="1:18" s="87" customFormat="1" ht="24.95" customHeight="1">
      <c r="A25" s="205" t="s">
        <v>221</v>
      </c>
      <c r="B25" s="206"/>
      <c r="C25" s="207"/>
      <c r="D25" s="208">
        <f>D26+D27+D28+D29+D30</f>
        <v>15041.67</v>
      </c>
      <c r="E25" s="209"/>
      <c r="F25" s="208">
        <f>F26+F27+F28+F29+F30</f>
        <v>16263</v>
      </c>
      <c r="G25" s="209"/>
      <c r="H25" s="208">
        <f>H26+H27+H28+H29+H30</f>
        <v>15335</v>
      </c>
      <c r="I25" s="209"/>
      <c r="J25" s="210"/>
      <c r="K25" s="211"/>
      <c r="L25" s="203"/>
      <c r="M25" s="204"/>
    </row>
    <row r="26" spans="1:18" s="87" customFormat="1" ht="24.95" customHeight="1">
      <c r="A26" s="179" t="s">
        <v>102</v>
      </c>
      <c r="B26" s="180"/>
      <c r="C26" s="181"/>
      <c r="D26" s="212">
        <v>1827.4</v>
      </c>
      <c r="E26" s="213"/>
      <c r="F26" s="212">
        <v>1513.5</v>
      </c>
      <c r="G26" s="213"/>
      <c r="H26" s="212">
        <v>1973.5</v>
      </c>
      <c r="I26" s="213"/>
      <c r="J26" s="214"/>
      <c r="K26" s="215"/>
      <c r="L26" s="197"/>
      <c r="M26" s="198"/>
    </row>
    <row r="27" spans="1:18" s="87" customFormat="1" ht="24.95" customHeight="1">
      <c r="A27" s="179" t="s">
        <v>103</v>
      </c>
      <c r="B27" s="180"/>
      <c r="C27" s="181"/>
      <c r="D27" s="212">
        <v>4223.2700000000004</v>
      </c>
      <c r="E27" s="213"/>
      <c r="F27" s="212">
        <v>4769.2</v>
      </c>
      <c r="G27" s="213"/>
      <c r="H27" s="212">
        <v>4609.2</v>
      </c>
      <c r="I27" s="213"/>
      <c r="J27" s="214"/>
      <c r="K27" s="215"/>
      <c r="L27" s="197"/>
      <c r="M27" s="198"/>
    </row>
    <row r="28" spans="1:18" s="87" customFormat="1" ht="24.95" customHeight="1">
      <c r="A28" s="179" t="s">
        <v>104</v>
      </c>
      <c r="B28" s="180"/>
      <c r="C28" s="181"/>
      <c r="D28" s="212">
        <v>6517</v>
      </c>
      <c r="E28" s="213"/>
      <c r="F28" s="212">
        <v>7192.7</v>
      </c>
      <c r="G28" s="213"/>
      <c r="H28" s="212">
        <v>6084.4</v>
      </c>
      <c r="I28" s="213"/>
      <c r="J28" s="214"/>
      <c r="K28" s="215"/>
      <c r="L28" s="197"/>
      <c r="M28" s="198"/>
    </row>
    <row r="29" spans="1:18" s="87" customFormat="1" ht="24.95" customHeight="1">
      <c r="A29" s="179" t="s">
        <v>105</v>
      </c>
      <c r="B29" s="180"/>
      <c r="C29" s="181"/>
      <c r="D29" s="212">
        <v>522</v>
      </c>
      <c r="E29" s="213"/>
      <c r="F29" s="212">
        <v>535.29999999999995</v>
      </c>
      <c r="G29" s="213"/>
      <c r="H29" s="212">
        <v>415.6</v>
      </c>
      <c r="I29" s="213"/>
      <c r="J29" s="214"/>
      <c r="K29" s="215"/>
      <c r="L29" s="197"/>
      <c r="M29" s="198"/>
      <c r="R29" s="88"/>
    </row>
    <row r="30" spans="1:18" s="87" customFormat="1" ht="24.6" customHeight="1">
      <c r="A30" s="179" t="s">
        <v>106</v>
      </c>
      <c r="B30" s="180"/>
      <c r="C30" s="181"/>
      <c r="D30" s="212">
        <v>1952</v>
      </c>
      <c r="E30" s="213"/>
      <c r="F30" s="212">
        <v>2252.3000000000002</v>
      </c>
      <c r="G30" s="213"/>
      <c r="H30" s="212">
        <v>2252.3000000000002</v>
      </c>
      <c r="I30" s="213"/>
      <c r="J30" s="214"/>
      <c r="K30" s="215"/>
      <c r="L30" s="197"/>
      <c r="M30" s="198"/>
    </row>
    <row r="31" spans="1:18" s="87" customFormat="1" ht="45" customHeight="1">
      <c r="A31" s="205" t="s">
        <v>212</v>
      </c>
      <c r="B31" s="206"/>
      <c r="C31" s="207"/>
      <c r="D31" s="199"/>
      <c r="E31" s="200"/>
      <c r="F31" s="199"/>
      <c r="G31" s="200"/>
      <c r="H31" s="199"/>
      <c r="I31" s="200"/>
      <c r="J31" s="201"/>
      <c r="K31" s="202"/>
      <c r="L31" s="203"/>
      <c r="M31" s="204"/>
    </row>
    <row r="32" spans="1:18" s="87" customFormat="1" ht="24.95" customHeight="1">
      <c r="A32" s="179" t="s">
        <v>102</v>
      </c>
      <c r="B32" s="180"/>
      <c r="C32" s="181"/>
      <c r="D32" s="191">
        <f>D26/D14/12</f>
        <v>30.456666666666667</v>
      </c>
      <c r="E32" s="192"/>
      <c r="F32" s="191">
        <f>F20/F14/12</f>
        <v>25.224999999999998</v>
      </c>
      <c r="G32" s="192"/>
      <c r="H32" s="191">
        <f>H20/H14/12</f>
        <v>32.891666666666666</v>
      </c>
      <c r="I32" s="192"/>
      <c r="J32" s="195"/>
      <c r="K32" s="196"/>
      <c r="L32" s="197"/>
      <c r="M32" s="198"/>
    </row>
    <row r="33" spans="1:31" s="87" customFormat="1" ht="24.95" customHeight="1">
      <c r="A33" s="179" t="s">
        <v>103</v>
      </c>
      <c r="B33" s="180"/>
      <c r="C33" s="181"/>
      <c r="D33" s="191">
        <f t="shared" ref="D33:D36" si="2">D27/D15/12</f>
        <v>25.138511904761909</v>
      </c>
      <c r="E33" s="192"/>
      <c r="F33" s="191">
        <f t="shared" ref="F33:H36" si="3">F21/F15/12</f>
        <v>21.48288288288288</v>
      </c>
      <c r="G33" s="192"/>
      <c r="H33" s="191">
        <f t="shared" si="3"/>
        <v>21.338888888888889</v>
      </c>
      <c r="I33" s="192"/>
      <c r="J33" s="195"/>
      <c r="K33" s="196"/>
      <c r="L33" s="197"/>
      <c r="M33" s="198"/>
    </row>
    <row r="34" spans="1:31" s="87" customFormat="1" ht="24.95" customHeight="1">
      <c r="A34" s="179" t="s">
        <v>104</v>
      </c>
      <c r="B34" s="180"/>
      <c r="C34" s="181"/>
      <c r="D34" s="191">
        <f t="shared" si="2"/>
        <v>17.518817204301076</v>
      </c>
      <c r="E34" s="192"/>
      <c r="F34" s="191">
        <f t="shared" si="3"/>
        <v>17.248681055155874</v>
      </c>
      <c r="G34" s="192"/>
      <c r="H34" s="191">
        <f t="shared" si="3"/>
        <v>16.225066666666667</v>
      </c>
      <c r="I34" s="192"/>
      <c r="J34" s="195"/>
      <c r="K34" s="196"/>
      <c r="L34" s="197"/>
      <c r="M34" s="198"/>
    </row>
    <row r="35" spans="1:31" s="87" customFormat="1" ht="24.95" customHeight="1">
      <c r="A35" s="179" t="s">
        <v>105</v>
      </c>
      <c r="B35" s="180"/>
      <c r="C35" s="181"/>
      <c r="D35" s="191">
        <f t="shared" si="2"/>
        <v>9.6666666666666661</v>
      </c>
      <c r="E35" s="192"/>
      <c r="F35" s="191">
        <f t="shared" si="3"/>
        <v>9.912962962962963</v>
      </c>
      <c r="G35" s="192"/>
      <c r="H35" s="191">
        <f t="shared" si="3"/>
        <v>11.544444444444444</v>
      </c>
      <c r="I35" s="192"/>
      <c r="J35" s="195"/>
      <c r="K35" s="196"/>
      <c r="L35" s="197"/>
      <c r="M35" s="198"/>
      <c r="R35" s="88"/>
    </row>
    <row r="36" spans="1:31" s="87" customFormat="1" ht="24.95" customHeight="1">
      <c r="A36" s="168" t="s">
        <v>106</v>
      </c>
      <c r="B36" s="168"/>
      <c r="C36" s="168"/>
      <c r="D36" s="191">
        <f t="shared" si="2"/>
        <v>13.555555555555555</v>
      </c>
      <c r="E36" s="192"/>
      <c r="F36" s="191">
        <f t="shared" si="3"/>
        <v>11.040686274509804</v>
      </c>
      <c r="G36" s="192"/>
      <c r="H36" s="191">
        <f t="shared" si="3"/>
        <v>11.040686274509804</v>
      </c>
      <c r="I36" s="192"/>
      <c r="J36" s="195"/>
      <c r="K36" s="196"/>
      <c r="L36" s="182"/>
      <c r="M36" s="182"/>
    </row>
    <row r="38" spans="1:31" ht="60.75">
      <c r="A38" s="66" t="s">
        <v>107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183" t="s">
        <v>108</v>
      </c>
      <c r="B40" s="183" t="s">
        <v>109</v>
      </c>
      <c r="C40" s="185" t="s">
        <v>110</v>
      </c>
      <c r="D40" s="186"/>
      <c r="E40" s="186"/>
      <c r="F40" s="187"/>
      <c r="G40" s="163" t="s">
        <v>111</v>
      </c>
      <c r="H40" s="163"/>
      <c r="I40" s="163" t="s">
        <v>203</v>
      </c>
      <c r="J40" s="163"/>
      <c r="K40" s="163"/>
      <c r="L40" s="163" t="s">
        <v>112</v>
      </c>
      <c r="M40" s="193" t="s">
        <v>113</v>
      </c>
      <c r="N40" s="87"/>
      <c r="O40" s="87"/>
      <c r="P40" s="87"/>
      <c r="Q40" s="87"/>
      <c r="R40" s="87"/>
      <c r="S40" s="87"/>
    </row>
    <row r="41" spans="1:31" ht="89.25" customHeight="1">
      <c r="A41" s="184"/>
      <c r="B41" s="184"/>
      <c r="C41" s="188"/>
      <c r="D41" s="189"/>
      <c r="E41" s="189"/>
      <c r="F41" s="190"/>
      <c r="G41" s="163"/>
      <c r="H41" s="163"/>
      <c r="I41" s="70" t="s">
        <v>114</v>
      </c>
      <c r="J41" s="70" t="s">
        <v>115</v>
      </c>
      <c r="K41" s="70" t="s">
        <v>99</v>
      </c>
      <c r="L41" s="163"/>
      <c r="M41" s="194"/>
    </row>
    <row r="42" spans="1:31">
      <c r="A42" s="71">
        <v>1</v>
      </c>
      <c r="B42" s="72">
        <v>2</v>
      </c>
      <c r="C42" s="166">
        <v>3</v>
      </c>
      <c r="D42" s="172"/>
      <c r="E42" s="172"/>
      <c r="F42" s="167"/>
      <c r="G42" s="163">
        <v>4</v>
      </c>
      <c r="H42" s="163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187</v>
      </c>
      <c r="C43" s="166">
        <v>2022</v>
      </c>
      <c r="D43" s="172"/>
      <c r="E43" s="172"/>
      <c r="F43" s="167"/>
      <c r="G43" s="166" t="s">
        <v>152</v>
      </c>
      <c r="H43" s="167"/>
      <c r="I43" s="82">
        <v>21.4</v>
      </c>
      <c r="J43" s="116">
        <v>40</v>
      </c>
      <c r="K43" s="119">
        <v>10</v>
      </c>
      <c r="L43" s="82">
        <f>K43/J43%</f>
        <v>25</v>
      </c>
      <c r="M43" s="82">
        <f>K43/I43%</f>
        <v>46.728971962616825</v>
      </c>
    </row>
    <row r="44" spans="1:31" ht="18" customHeight="1">
      <c r="A44" s="13"/>
      <c r="B44" s="13" t="s">
        <v>153</v>
      </c>
      <c r="C44" s="166">
        <v>2008</v>
      </c>
      <c r="D44" s="172"/>
      <c r="E44" s="172"/>
      <c r="F44" s="167"/>
      <c r="G44" s="166" t="s">
        <v>152</v>
      </c>
      <c r="H44" s="167"/>
      <c r="I44" s="116">
        <v>15.2</v>
      </c>
      <c r="J44" s="116">
        <v>15</v>
      </c>
      <c r="K44" s="119">
        <v>0</v>
      </c>
      <c r="L44" s="82">
        <f t="shared" ref="L44:L49" si="4">K44/J44%</f>
        <v>0</v>
      </c>
      <c r="M44" s="82">
        <f t="shared" ref="M44:M49" si="5">K44/I44%</f>
        <v>0</v>
      </c>
    </row>
    <row r="45" spans="1:31" ht="18" customHeight="1">
      <c r="A45" s="13"/>
      <c r="B45" s="13" t="s">
        <v>154</v>
      </c>
      <c r="C45" s="166">
        <v>2018</v>
      </c>
      <c r="D45" s="172"/>
      <c r="E45" s="172"/>
      <c r="F45" s="167"/>
      <c r="G45" s="166" t="s">
        <v>152</v>
      </c>
      <c r="H45" s="167"/>
      <c r="I45" s="117">
        <v>0.8</v>
      </c>
      <c r="J45" s="117">
        <v>0</v>
      </c>
      <c r="K45" s="120">
        <v>0</v>
      </c>
      <c r="L45" s="132">
        <v>0</v>
      </c>
      <c r="M45" s="82">
        <f t="shared" si="5"/>
        <v>0</v>
      </c>
    </row>
    <row r="46" spans="1:31" ht="18" customHeight="1">
      <c r="A46" s="13"/>
      <c r="B46" s="13" t="s">
        <v>155</v>
      </c>
      <c r="C46" s="166">
        <v>2009</v>
      </c>
      <c r="D46" s="172"/>
      <c r="E46" s="172"/>
      <c r="F46" s="167"/>
      <c r="G46" s="166" t="s">
        <v>152</v>
      </c>
      <c r="H46" s="167"/>
      <c r="I46" s="118">
        <v>37</v>
      </c>
      <c r="J46" s="116">
        <v>15</v>
      </c>
      <c r="K46" s="119">
        <v>35</v>
      </c>
      <c r="L46" s="82">
        <f t="shared" si="4"/>
        <v>233.33333333333334</v>
      </c>
      <c r="M46" s="82">
        <f t="shared" si="5"/>
        <v>94.594594594594597</v>
      </c>
    </row>
    <row r="47" spans="1:31" ht="18" customHeight="1">
      <c r="A47" s="13"/>
      <c r="B47" s="13" t="s">
        <v>156</v>
      </c>
      <c r="C47" s="173">
        <v>2016</v>
      </c>
      <c r="D47" s="174"/>
      <c r="E47" s="174"/>
      <c r="F47" s="175"/>
      <c r="G47" s="166" t="s">
        <v>152</v>
      </c>
      <c r="H47" s="167"/>
      <c r="I47" s="73">
        <v>8.8000000000000007</v>
      </c>
      <c r="J47" s="118">
        <v>45</v>
      </c>
      <c r="K47" s="121">
        <v>15</v>
      </c>
      <c r="L47" s="82">
        <f t="shared" si="4"/>
        <v>33.333333333333336</v>
      </c>
      <c r="M47" s="82">
        <f t="shared" si="5"/>
        <v>170.45454545454544</v>
      </c>
    </row>
    <row r="48" spans="1:31" ht="18" customHeight="1">
      <c r="A48" s="13"/>
      <c r="B48" s="13" t="s">
        <v>154</v>
      </c>
      <c r="C48" s="166">
        <v>2020</v>
      </c>
      <c r="D48" s="172"/>
      <c r="E48" s="172"/>
      <c r="F48" s="167"/>
      <c r="G48" s="166" t="s">
        <v>152</v>
      </c>
      <c r="H48" s="167"/>
      <c r="I48" s="73">
        <v>107.8</v>
      </c>
      <c r="J48" s="118">
        <v>100</v>
      </c>
      <c r="K48" s="121">
        <v>85</v>
      </c>
      <c r="L48" s="82">
        <f t="shared" si="4"/>
        <v>85</v>
      </c>
      <c r="M48" s="82">
        <f t="shared" si="5"/>
        <v>78.849721706864557</v>
      </c>
    </row>
    <row r="49" spans="1:31">
      <c r="A49" s="74" t="s">
        <v>116</v>
      </c>
      <c r="B49" s="75"/>
      <c r="C49" s="75"/>
      <c r="D49" s="75"/>
      <c r="E49" s="75"/>
      <c r="F49" s="75"/>
      <c r="G49" s="75"/>
      <c r="H49" s="75"/>
      <c r="I49" s="81">
        <f>SUM(I43:I48)</f>
        <v>191</v>
      </c>
      <c r="J49" s="137">
        <f>SUM(J43:J48)</f>
        <v>215</v>
      </c>
      <c r="K49" s="81">
        <f>SUM(K43:K48)</f>
        <v>145</v>
      </c>
      <c r="L49" s="82">
        <f t="shared" si="4"/>
        <v>67.441860465116278</v>
      </c>
      <c r="M49" s="82">
        <f t="shared" si="5"/>
        <v>75.916230366492144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117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190</v>
      </c>
    </row>
    <row r="53" spans="1:31" ht="39.75" customHeight="1">
      <c r="A53" s="163" t="s">
        <v>108</v>
      </c>
      <c r="B53" s="163" t="s">
        <v>119</v>
      </c>
      <c r="C53" s="163"/>
      <c r="D53" s="163"/>
      <c r="E53" s="163"/>
      <c r="F53" s="163"/>
      <c r="G53" s="163" t="s">
        <v>120</v>
      </c>
      <c r="H53" s="163"/>
      <c r="I53" s="163"/>
      <c r="J53" s="163"/>
      <c r="K53" s="163"/>
      <c r="L53" s="166" t="s">
        <v>121</v>
      </c>
      <c r="M53" s="172"/>
      <c r="N53" s="172"/>
      <c r="O53" s="172"/>
      <c r="P53" s="167"/>
      <c r="Q53" s="163" t="s">
        <v>122</v>
      </c>
      <c r="R53" s="163"/>
      <c r="S53" s="163"/>
      <c r="T53" s="163"/>
      <c r="U53" s="163"/>
      <c r="V53" s="163" t="s">
        <v>189</v>
      </c>
      <c r="W53" s="163"/>
      <c r="X53" s="163"/>
      <c r="Y53" s="163"/>
      <c r="Z53" s="163"/>
      <c r="AA53" s="166" t="s">
        <v>116</v>
      </c>
      <c r="AB53" s="172"/>
      <c r="AC53" s="172"/>
      <c r="AD53" s="172"/>
      <c r="AE53" s="167"/>
    </row>
    <row r="54" spans="1:31" ht="18.75" customHeight="1">
      <c r="A54" s="163"/>
      <c r="B54" s="163"/>
      <c r="C54" s="163"/>
      <c r="D54" s="163"/>
      <c r="E54" s="163"/>
      <c r="F54" s="163"/>
      <c r="G54" s="163" t="s">
        <v>123</v>
      </c>
      <c r="H54" s="163" t="s">
        <v>124</v>
      </c>
      <c r="I54" s="163"/>
      <c r="J54" s="163"/>
      <c r="K54" s="163"/>
      <c r="L54" s="163" t="s">
        <v>123</v>
      </c>
      <c r="M54" s="166" t="s">
        <v>124</v>
      </c>
      <c r="N54" s="172"/>
      <c r="O54" s="172"/>
      <c r="P54" s="167"/>
      <c r="Q54" s="163" t="s">
        <v>123</v>
      </c>
      <c r="R54" s="163" t="s">
        <v>124</v>
      </c>
      <c r="S54" s="163"/>
      <c r="T54" s="163"/>
      <c r="U54" s="163"/>
      <c r="V54" s="163" t="s">
        <v>123</v>
      </c>
      <c r="W54" s="163" t="s">
        <v>124</v>
      </c>
      <c r="X54" s="163"/>
      <c r="Y54" s="163"/>
      <c r="Z54" s="163"/>
      <c r="AA54" s="239" t="s">
        <v>123</v>
      </c>
      <c r="AB54" s="166" t="s">
        <v>124</v>
      </c>
      <c r="AC54" s="172"/>
      <c r="AD54" s="172"/>
      <c r="AE54" s="167"/>
    </row>
    <row r="55" spans="1:31">
      <c r="A55" s="163"/>
      <c r="B55" s="163"/>
      <c r="C55" s="163"/>
      <c r="D55" s="163"/>
      <c r="E55" s="163"/>
      <c r="F55" s="163"/>
      <c r="G55" s="163"/>
      <c r="H55" s="70" t="s">
        <v>125</v>
      </c>
      <c r="I55" s="70" t="s">
        <v>126</v>
      </c>
      <c r="J55" s="70" t="s">
        <v>127</v>
      </c>
      <c r="K55" s="70" t="s">
        <v>34</v>
      </c>
      <c r="L55" s="163"/>
      <c r="M55" s="70" t="s">
        <v>125</v>
      </c>
      <c r="N55" s="70" t="s">
        <v>126</v>
      </c>
      <c r="O55" s="70" t="s">
        <v>127</v>
      </c>
      <c r="P55" s="70" t="s">
        <v>34</v>
      </c>
      <c r="Q55" s="163"/>
      <c r="R55" s="70" t="s">
        <v>125</v>
      </c>
      <c r="S55" s="70" t="s">
        <v>126</v>
      </c>
      <c r="T55" s="70" t="s">
        <v>127</v>
      </c>
      <c r="U55" s="70" t="s">
        <v>34</v>
      </c>
      <c r="V55" s="163"/>
      <c r="W55" s="70" t="s">
        <v>125</v>
      </c>
      <c r="X55" s="70" t="s">
        <v>126</v>
      </c>
      <c r="Y55" s="70" t="s">
        <v>127</v>
      </c>
      <c r="Z55" s="70" t="s">
        <v>34</v>
      </c>
      <c r="AA55" s="240"/>
      <c r="AB55" s="70" t="s">
        <v>125</v>
      </c>
      <c r="AC55" s="70" t="s">
        <v>126</v>
      </c>
      <c r="AD55" s="70" t="s">
        <v>127</v>
      </c>
      <c r="AE55" s="70" t="s">
        <v>34</v>
      </c>
    </row>
    <row r="56" spans="1:31">
      <c r="A56" s="70">
        <v>1</v>
      </c>
      <c r="B56" s="163">
        <v>2</v>
      </c>
      <c r="C56" s="163"/>
      <c r="D56" s="163"/>
      <c r="E56" s="163"/>
      <c r="F56" s="163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165" t="s">
        <v>157</v>
      </c>
      <c r="C57" s="165"/>
      <c r="D57" s="165"/>
      <c r="E57" s="165"/>
      <c r="F57" s="165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165" t="s">
        <v>205</v>
      </c>
      <c r="C58" s="165"/>
      <c r="D58" s="165"/>
      <c r="E58" s="165"/>
      <c r="F58" s="165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75</v>
      </c>
      <c r="W58" s="79">
        <v>30</v>
      </c>
      <c r="X58" s="79">
        <v>25</v>
      </c>
      <c r="Y58" s="79">
        <v>10</v>
      </c>
      <c r="Z58" s="79">
        <v>10</v>
      </c>
      <c r="AA58" s="79">
        <f>AB58+AC58+AD58+AE58</f>
        <v>75</v>
      </c>
      <c r="AB58" s="79">
        <v>30</v>
      </c>
      <c r="AC58" s="79">
        <v>25</v>
      </c>
      <c r="AD58" s="79">
        <v>10</v>
      </c>
      <c r="AE58" s="79">
        <v>10</v>
      </c>
    </row>
    <row r="59" spans="1:31" ht="41.25" customHeight="1">
      <c r="A59" s="76">
        <v>3</v>
      </c>
      <c r="B59" s="165" t="s">
        <v>204</v>
      </c>
      <c r="C59" s="165"/>
      <c r="D59" s="165"/>
      <c r="E59" s="165"/>
      <c r="F59" s="165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9" t="s">
        <v>188</v>
      </c>
      <c r="C60" s="170"/>
      <c r="D60" s="170"/>
      <c r="E60" s="170"/>
      <c r="F60" s="171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76" t="s">
        <v>116</v>
      </c>
      <c r="B61" s="177"/>
      <c r="C61" s="177"/>
      <c r="D61" s="177"/>
      <c r="E61" s="177"/>
      <c r="F61" s="178"/>
      <c r="G61" s="80">
        <f t="shared" ref="G61:AE61" si="6">SUM(G57:G60)</f>
        <v>0</v>
      </c>
      <c r="H61" s="80">
        <f t="shared" si="6"/>
        <v>0</v>
      </c>
      <c r="I61" s="80">
        <f t="shared" si="6"/>
        <v>0</v>
      </c>
      <c r="J61" s="80">
        <f t="shared" si="6"/>
        <v>0</v>
      </c>
      <c r="K61" s="80">
        <f t="shared" si="6"/>
        <v>0</v>
      </c>
      <c r="L61" s="81">
        <f t="shared" si="6"/>
        <v>0</v>
      </c>
      <c r="M61" s="81">
        <f t="shared" si="6"/>
        <v>0</v>
      </c>
      <c r="N61" s="81">
        <f t="shared" si="6"/>
        <v>0</v>
      </c>
      <c r="O61" s="81">
        <f t="shared" si="6"/>
        <v>0</v>
      </c>
      <c r="P61" s="81">
        <f t="shared" si="6"/>
        <v>0</v>
      </c>
      <c r="Q61" s="81">
        <f>Q59</f>
        <v>0</v>
      </c>
      <c r="R61" s="81">
        <f>R59</f>
        <v>0</v>
      </c>
      <c r="S61" s="81">
        <f>S59</f>
        <v>0</v>
      </c>
      <c r="T61" s="81">
        <f>T59</f>
        <v>0</v>
      </c>
      <c r="U61" s="81">
        <f>U59</f>
        <v>0</v>
      </c>
      <c r="V61" s="81">
        <f>SUM(V57:V60)</f>
        <v>75</v>
      </c>
      <c r="W61" s="81">
        <f>SUM(W57:W60)</f>
        <v>30</v>
      </c>
      <c r="X61" s="81">
        <f>SUM(X57:X60)</f>
        <v>25</v>
      </c>
      <c r="Y61" s="81">
        <f>SUM(Y57:Y60)</f>
        <v>10</v>
      </c>
      <c r="Z61" s="81">
        <f>SUM(Z57:Z60)</f>
        <v>10</v>
      </c>
      <c r="AA61" s="81">
        <f t="shared" si="6"/>
        <v>75</v>
      </c>
      <c r="AB61" s="81">
        <f t="shared" si="6"/>
        <v>30</v>
      </c>
      <c r="AC61" s="81">
        <f t="shared" si="6"/>
        <v>25</v>
      </c>
      <c r="AD61" s="81">
        <f t="shared" si="6"/>
        <v>10</v>
      </c>
      <c r="AE61" s="81">
        <f t="shared" si="6"/>
        <v>10</v>
      </c>
    </row>
    <row r="62" spans="1:31">
      <c r="A62" s="179" t="s">
        <v>128</v>
      </c>
      <c r="B62" s="180"/>
      <c r="C62" s="180"/>
      <c r="D62" s="180"/>
      <c r="E62" s="180"/>
      <c r="F62" s="18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142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118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63" t="s">
        <v>108</v>
      </c>
      <c r="B67" s="163" t="s">
        <v>129</v>
      </c>
      <c r="C67" s="163" t="s">
        <v>143</v>
      </c>
      <c r="D67" s="163"/>
      <c r="E67" s="163" t="s">
        <v>130</v>
      </c>
      <c r="F67" s="163"/>
      <c r="G67" s="163" t="s">
        <v>131</v>
      </c>
      <c r="H67" s="163"/>
      <c r="I67" s="163" t="s">
        <v>141</v>
      </c>
      <c r="J67" s="163"/>
      <c r="K67" s="166" t="s">
        <v>132</v>
      </c>
      <c r="L67" s="172"/>
      <c r="M67" s="172"/>
      <c r="N67" s="172"/>
      <c r="O67" s="172"/>
      <c r="P67" s="172"/>
      <c r="Q67" s="172"/>
      <c r="R67" s="172"/>
      <c r="S67" s="172"/>
      <c r="T67" s="167"/>
      <c r="U67" s="230" t="s">
        <v>133</v>
      </c>
      <c r="V67" s="231"/>
      <c r="W67" s="231"/>
      <c r="X67" s="231"/>
      <c r="Y67" s="232"/>
      <c r="Z67" s="95"/>
      <c r="AA67" s="95"/>
      <c r="AB67" s="95"/>
      <c r="AC67" s="95"/>
      <c r="AD67" s="95"/>
      <c r="AE67" s="95"/>
    </row>
    <row r="68" spans="1:31" ht="18.75" customHeight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 t="s">
        <v>134</v>
      </c>
      <c r="L68" s="163"/>
      <c r="M68" s="185" t="s">
        <v>135</v>
      </c>
      <c r="N68" s="187"/>
      <c r="O68" s="163" t="s">
        <v>136</v>
      </c>
      <c r="P68" s="163"/>
      <c r="Q68" s="163"/>
      <c r="R68" s="163"/>
      <c r="S68" s="163"/>
      <c r="T68" s="163"/>
      <c r="U68" s="233"/>
      <c r="V68" s="234"/>
      <c r="W68" s="234"/>
      <c r="X68" s="234"/>
      <c r="Y68" s="235"/>
      <c r="Z68" s="95"/>
      <c r="AA68" s="95"/>
      <c r="AB68" s="95"/>
      <c r="AC68" s="95"/>
      <c r="AD68" s="95"/>
      <c r="AE68" s="95"/>
    </row>
    <row r="69" spans="1:31" ht="69.75" customHeight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88"/>
      <c r="N69" s="190"/>
      <c r="O69" s="163" t="s">
        <v>137</v>
      </c>
      <c r="P69" s="163"/>
      <c r="Q69" s="163" t="s">
        <v>138</v>
      </c>
      <c r="R69" s="163"/>
      <c r="S69" s="163" t="s">
        <v>139</v>
      </c>
      <c r="T69" s="163"/>
      <c r="U69" s="236"/>
      <c r="V69" s="237"/>
      <c r="W69" s="237"/>
      <c r="X69" s="237"/>
      <c r="Y69" s="238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63">
        <v>3</v>
      </c>
      <c r="D70" s="163"/>
      <c r="E70" s="163">
        <v>4</v>
      </c>
      <c r="F70" s="163"/>
      <c r="G70" s="163">
        <v>5</v>
      </c>
      <c r="H70" s="163"/>
      <c r="I70" s="163">
        <v>6</v>
      </c>
      <c r="J70" s="163"/>
      <c r="K70" s="166">
        <v>7</v>
      </c>
      <c r="L70" s="167"/>
      <c r="M70" s="166">
        <v>8</v>
      </c>
      <c r="N70" s="167"/>
      <c r="O70" s="163">
        <v>9</v>
      </c>
      <c r="P70" s="163"/>
      <c r="Q70" s="163">
        <v>10</v>
      </c>
      <c r="R70" s="163"/>
      <c r="S70" s="163">
        <v>11</v>
      </c>
      <c r="T70" s="163"/>
      <c r="U70" s="166">
        <v>12</v>
      </c>
      <c r="V70" s="172"/>
      <c r="W70" s="172"/>
      <c r="X70" s="172"/>
      <c r="Y70" s="167"/>
      <c r="Z70" s="95"/>
      <c r="AA70" s="95"/>
      <c r="AB70" s="95"/>
      <c r="AC70" s="95"/>
      <c r="AD70" s="95"/>
      <c r="AE70" s="95"/>
    </row>
    <row r="71" spans="1:31">
      <c r="A71" s="76"/>
      <c r="B71" s="85"/>
      <c r="C71" s="241"/>
      <c r="D71" s="241"/>
      <c r="E71" s="242"/>
      <c r="F71" s="242"/>
      <c r="G71" s="242"/>
      <c r="H71" s="242"/>
      <c r="I71" s="242"/>
      <c r="J71" s="242"/>
      <c r="K71" s="243"/>
      <c r="L71" s="244"/>
      <c r="M71" s="243"/>
      <c r="N71" s="244"/>
      <c r="O71" s="242"/>
      <c r="P71" s="242"/>
      <c r="Q71" s="242"/>
      <c r="R71" s="242"/>
      <c r="S71" s="242"/>
      <c r="T71" s="242"/>
      <c r="U71" s="169"/>
      <c r="V71" s="170"/>
      <c r="W71" s="170"/>
      <c r="X71" s="170"/>
      <c r="Y71" s="171"/>
      <c r="Z71" s="95"/>
      <c r="AA71" s="95"/>
      <c r="AB71" s="95"/>
      <c r="AC71" s="95"/>
      <c r="AD71" s="95"/>
      <c r="AE71" s="95"/>
    </row>
    <row r="72" spans="1:31">
      <c r="A72" s="76"/>
      <c r="B72" s="85"/>
      <c r="C72" s="241"/>
      <c r="D72" s="241"/>
      <c r="E72" s="242"/>
      <c r="F72" s="242"/>
      <c r="G72" s="242"/>
      <c r="H72" s="242"/>
      <c r="I72" s="242"/>
      <c r="J72" s="242"/>
      <c r="K72" s="243"/>
      <c r="L72" s="244"/>
      <c r="M72" s="243"/>
      <c r="N72" s="244"/>
      <c r="O72" s="242"/>
      <c r="P72" s="242"/>
      <c r="Q72" s="242"/>
      <c r="R72" s="242"/>
      <c r="S72" s="242"/>
      <c r="T72" s="242"/>
      <c r="U72" s="169"/>
      <c r="V72" s="170"/>
      <c r="W72" s="170"/>
      <c r="X72" s="170"/>
      <c r="Y72" s="171"/>
      <c r="Z72" s="95"/>
      <c r="AA72" s="95"/>
      <c r="AB72" s="95"/>
      <c r="AC72" s="95"/>
      <c r="AD72" s="95"/>
      <c r="AE72" s="95"/>
    </row>
    <row r="73" spans="1:31">
      <c r="A73" s="76"/>
      <c r="B73" s="85"/>
      <c r="C73" s="241"/>
      <c r="D73" s="241"/>
      <c r="E73" s="242"/>
      <c r="F73" s="242"/>
      <c r="G73" s="242"/>
      <c r="H73" s="242"/>
      <c r="I73" s="242"/>
      <c r="J73" s="242"/>
      <c r="K73" s="243"/>
      <c r="L73" s="244"/>
      <c r="M73" s="243"/>
      <c r="N73" s="244"/>
      <c r="O73" s="242"/>
      <c r="P73" s="242"/>
      <c r="Q73" s="242"/>
      <c r="R73" s="242"/>
      <c r="S73" s="242"/>
      <c r="T73" s="242"/>
      <c r="U73" s="169"/>
      <c r="V73" s="170"/>
      <c r="W73" s="170"/>
      <c r="X73" s="170"/>
      <c r="Y73" s="171"/>
      <c r="Z73" s="95"/>
      <c r="AA73" s="95"/>
      <c r="AB73" s="95"/>
      <c r="AC73" s="95"/>
      <c r="AD73" s="95"/>
      <c r="AE73" s="95"/>
    </row>
    <row r="74" spans="1:31">
      <c r="A74" s="205" t="s">
        <v>116</v>
      </c>
      <c r="B74" s="206"/>
      <c r="C74" s="206"/>
      <c r="D74" s="207"/>
      <c r="E74" s="245"/>
      <c r="F74" s="245"/>
      <c r="G74" s="245"/>
      <c r="H74" s="245"/>
      <c r="I74" s="245"/>
      <c r="J74" s="245"/>
      <c r="K74" s="245"/>
      <c r="L74" s="245"/>
      <c r="M74" s="246"/>
      <c r="N74" s="247"/>
      <c r="O74" s="245"/>
      <c r="P74" s="245"/>
      <c r="Q74" s="245"/>
      <c r="R74" s="245"/>
      <c r="S74" s="245"/>
      <c r="T74" s="245"/>
      <c r="U74" s="248"/>
      <c r="V74" s="249"/>
      <c r="W74" s="249"/>
      <c r="X74" s="249"/>
      <c r="Y74" s="250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2025-03-18T09:21:07Z</dcterms:modified>
</cp:coreProperties>
</file>